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rnz-my.sharepoint.com/personal/brian_bond_ird_govt_nz/Documents/Desktop/Content/CIR expenses/"/>
    </mc:Choice>
  </mc:AlternateContent>
  <xr:revisionPtr revIDLastSave="0" documentId="8_{8EF6251B-B091-4225-94F8-54531D1CF6C5}" xr6:coauthVersionLast="46" xr6:coauthVersionMax="46" xr10:uidLastSave="{00000000-0000-0000-0000-000000000000}"/>
  <bookViews>
    <workbookView xWindow="-110" yWindow="-110" windowWidth="19420" windowHeight="104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expenses'!$A$1:$E$32</definedName>
    <definedName name="_xlnm.Print_Area" localSheetId="5">'Gifts and benefits'!$A$1:$F$65</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 l="1"/>
  <c r="B84" i="1"/>
  <c r="D54" i="4" l="1"/>
  <c r="C26" i="3"/>
  <c r="C25" i="2"/>
  <c r="C84" i="1"/>
  <c r="C98" i="1"/>
  <c r="C25" i="1"/>
  <c r="B6" i="13" l="1"/>
  <c r="E59" i="13"/>
  <c r="C59" i="13"/>
  <c r="C56" i="4"/>
  <c r="C55" i="4"/>
  <c r="B59" i="13" l="1"/>
  <c r="B58" i="13"/>
  <c r="D58" i="13"/>
  <c r="B57" i="13"/>
  <c r="D57" i="13"/>
  <c r="D56" i="13"/>
  <c r="B56" i="13"/>
  <c r="D55" i="13"/>
  <c r="B55" i="13"/>
  <c r="D54" i="13"/>
  <c r="B54" i="13"/>
  <c r="B2" i="4"/>
  <c r="B3" i="4"/>
  <c r="B2" i="3"/>
  <c r="B3" i="3"/>
  <c r="B2" i="2"/>
  <c r="B3" i="2"/>
  <c r="B2" i="1"/>
  <c r="B3" i="1"/>
  <c r="F57" i="13" l="1"/>
  <c r="D25" i="2" s="1"/>
  <c r="F59" i="13"/>
  <c r="E54" i="4" s="1"/>
  <c r="F58" i="13"/>
  <c r="D26" i="3" s="1"/>
  <c r="F56" i="13"/>
  <c r="D98" i="1" s="1"/>
  <c r="F55" i="13"/>
  <c r="D84" i="1" s="1"/>
  <c r="F54" i="13"/>
  <c r="D25" i="1" s="1"/>
  <c r="C12" i="13"/>
  <c r="C16" i="13" l="1"/>
  <c r="C17" i="13"/>
  <c r="B5" i="4" l="1"/>
  <c r="B4" i="4"/>
  <c r="B5" i="3"/>
  <c r="B4" i="3"/>
  <c r="B5" i="2"/>
  <c r="B4" i="2"/>
  <c r="B5" i="1"/>
  <c r="B4" i="1"/>
  <c r="C15" i="13" l="1"/>
  <c r="F12" i="13" l="1"/>
  <c r="C54" i="4"/>
  <c r="F11" i="13" s="1"/>
  <c r="F13" i="13" l="1"/>
  <c r="B98" i="1"/>
  <c r="B17" i="13" s="1"/>
  <c r="B16" i="13"/>
  <c r="B15" i="13"/>
  <c r="B26" i="3" l="1"/>
  <c r="B13" i="13" s="1"/>
  <c r="B25" i="2"/>
  <c r="B12" i="13" s="1"/>
  <c r="B11" i="13" l="1"/>
  <c r="B1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<sst xmlns="http://schemas.openxmlformats.org/spreadsheetml/2006/main" count="724" uniqueCount="387">
  <si>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</si>
  <si>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</si>
  <si>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</si>
  <si>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</si>
  <si>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</si>
  <si>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</si>
  <si>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</si>
  <si>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</si>
  <si>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</si>
  <si>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</si>
  <si>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</si>
  <si>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</si>
  <si>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</si>
  <si>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</si>
  <si>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</si>
  <si>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</si>
  <si>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</si>
  <si>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</si>
  <si>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</si>
  <si>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</si>
  <si>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</si>
  <si>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</si>
  <si>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</si>
  <si>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</si>
  <si>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</si>
  <si>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</si>
  <si>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</si>
  <si>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</si>
  <si>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</si>
  <si>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</si>
  <si>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</si>
  <si>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</si>
  <si>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</si>
  <si>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</si>
  <si>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</si>
  <si>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</si>
  <si>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</si>
  <si>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</si>
  <si>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</si>
  <si>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</si>
  <si>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</si>
  <si>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</si>
  <si>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</si>
  <si>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</si>
  <si>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</si>
  <si>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</si>
  <si>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</si>
  <si>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</si>
  <si>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</si>
  <si>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</si>
  <si>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</si>
  <si>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</si>
  <si>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</si>
  <si>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</si>
  <si>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</si>
  <si>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</si>
  <si>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</si>
  <si>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</si>
  <si>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</si>
  <si>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</si>
  <si>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</si>
  <si>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</si>
  <si>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</si>
  <si>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</si>
  <si>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</si>
  <si>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</si>
  <si>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</si>
  <si>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</si>
  <si>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</si>
  <si>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</si>
  <si>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</si>
  <si>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</si>
  <si>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</si>
  <si>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</si>
  <si>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</si>
  <si>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</si>
  <si>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</si>
  <si>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</si>
  <si>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</si>
  <si>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</si>
  <si>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</si>
  <si>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</si>
  <si>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</si>
  <si>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</si>
  <si>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</si>
  <si>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</si>
  <si>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</si>
  <si>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</si>
  <si>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</si>
  <si>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</si>
  <si>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</si>
  <si>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</si>
  <si>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</si>
  <si>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</si>
  <si>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</si>
  <si>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</si>
  <si>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</si>
  <si>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</si>
  <si>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</si>
  <si>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</si>
  <si>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</si>
  <si>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</si>
  <si>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</si>
  <si>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</si>
  <si>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</si>
  <si>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</si>
  <si>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</si>
  <si>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</si>
  <si>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</si>
  <si>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</si>
  <si>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</si>
  <si>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</si>
  <si>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</si>
  <si>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</si>
  <si>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</si>
  <si>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</si>
  <si>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</si>
  <si>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</si>
  <si>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</si>
  <si>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</si>
  <si>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</si>
  <si>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</si>
  <si>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</si>
  <si>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</si>
  <si>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</si>
  <si>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</si>
  <si>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</si>
  <si>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</si>
  <si>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</si>
  <si>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</si>
  <si>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</si>
  <si>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</si>
  <si>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</si>
  <si>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</si>
  <si>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</si>
  <si>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</si>
  <si>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</si>
  <si>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</si>
  <si>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</si>
  <si>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</si>
  <si>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</si>
  <si>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</si>
  <si>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</si>
  <si>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</si>
  <si>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</si>
  <si>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</si>
  <si>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</si>
  <si>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</si>
  <si>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</si>
  <si>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</si>
  <si>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</si>
  <si>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</si>
  <si>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</si>
  <si>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</si>
  <si>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</si>
  <si>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</si>
  <si>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</si>
  <si>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</si>
  <si>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</si>
  <si>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</si>
  <si>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</si>
  <si>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</si>
  <si>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</si>
  <si>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</si>
  <si>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</si>
  <si>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</si>
  <si>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</si>
  <si>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</si>
  <si>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Inland Revenue</t>
  </si>
  <si>
    <t>Naomi Ferguson</t>
  </si>
  <si>
    <t>Accommodation</t>
  </si>
  <si>
    <t>China</t>
  </si>
  <si>
    <t>13.11.18-30.11.18</t>
  </si>
  <si>
    <t>Flights</t>
  </si>
  <si>
    <t>China/Europe</t>
  </si>
  <si>
    <t>Taxis</t>
  </si>
  <si>
    <t>NZ/China/Europe</t>
  </si>
  <si>
    <t>T-shirt for cultural performance</t>
  </si>
  <si>
    <t>Visa for China</t>
  </si>
  <si>
    <t>27.06.18</t>
  </si>
  <si>
    <t>Business Transformation Release 2 Go-Live event</t>
  </si>
  <si>
    <t>Taxi</t>
  </si>
  <si>
    <t>Wellington</t>
  </si>
  <si>
    <t>04.07.18</t>
  </si>
  <si>
    <t>Wellington/Tauranga</t>
  </si>
  <si>
    <t>29.08.18</t>
  </si>
  <si>
    <t>Attend a afternoon tea and tour of Lady's Home of Compassion, Retreat and Conference Centre</t>
  </si>
  <si>
    <t>David Cross, Manager of the Centre</t>
  </si>
  <si>
    <t>less than 50.00</t>
  </si>
  <si>
    <t>31.08.18</t>
  </si>
  <si>
    <t xml:space="preserve">Farewell function for Colin MacDonald - DIA </t>
  </si>
  <si>
    <t>Peter Murray, Acting CE, DIA</t>
  </si>
  <si>
    <t>05.09.18</t>
  </si>
  <si>
    <t>Cocktail event to welcome back Nicola Mirza Associate Partner to team - Hobson Leavy Executive Search</t>
  </si>
  <si>
    <t>Hobson Leavy Executive Search</t>
  </si>
  <si>
    <t>18.09.18</t>
  </si>
  <si>
    <t>Women of Influence Awards dinner 2018</t>
  </si>
  <si>
    <t>Chartered Accountants NZ</t>
  </si>
  <si>
    <t>Naomi already attending (ticket paid by IR)</t>
  </si>
  <si>
    <t>19.09.18</t>
  </si>
  <si>
    <t>Westpac Board Cocktail Event</t>
  </si>
  <si>
    <t>Westpac</t>
  </si>
  <si>
    <t>Women's Suffrage Dinner</t>
  </si>
  <si>
    <t>Government House</t>
  </si>
  <si>
    <t>$50.00 - $100.00</t>
  </si>
  <si>
    <t xml:space="preserve">Liz Chin attended as Naomi's guest </t>
  </si>
  <si>
    <t>27.09.18</t>
  </si>
  <si>
    <t>Invitation to attend WOW show</t>
  </si>
  <si>
    <t>Air New Zealand</t>
  </si>
  <si>
    <t>17.10.18</t>
  </si>
  <si>
    <t xml:space="preserve">BNZ Board, Executive Team and Wellington Regional Team Function </t>
  </si>
  <si>
    <t>BNZ</t>
  </si>
  <si>
    <t xml:space="preserve">Invitation to lunch to discuss workplace domestic violence programmes </t>
  </si>
  <si>
    <t>Deputy Commissioner Mary Craig attended on behalf</t>
  </si>
  <si>
    <t>24.10.18</t>
  </si>
  <si>
    <t>Farewell Vodafone CEO Russell Stanners</t>
  </si>
  <si>
    <t>Vodafone</t>
  </si>
  <si>
    <t>31.10.18</t>
  </si>
  <si>
    <t>NZ Super Fund 15 Year Anniversary event</t>
  </si>
  <si>
    <t>NZ Super Fund</t>
  </si>
  <si>
    <t>08.11.18</t>
  </si>
  <si>
    <t>2018 Commissioners' Conference in Brisbane Australia</t>
  </si>
  <si>
    <t>Commissioner of State Revenue, Victoria, Australia</t>
  </si>
  <si>
    <t>invitation passed onto Deputy Commissioner who attended</t>
  </si>
  <si>
    <t>14.11.18</t>
  </si>
  <si>
    <t>NZIER turns 60 - celebration event</t>
  </si>
  <si>
    <t>NZIER</t>
  </si>
  <si>
    <t>22.11.18</t>
  </si>
  <si>
    <t>Frocktails' Cocktail event</t>
  </si>
  <si>
    <t>04.12.18</t>
  </si>
  <si>
    <t>Christmas drinks</t>
  </si>
  <si>
    <t>Deloitte</t>
  </si>
  <si>
    <t>06.12.18</t>
  </si>
  <si>
    <t>PwC</t>
  </si>
  <si>
    <t>Homewood Christmas Ball</t>
  </si>
  <si>
    <t>British High Commission</t>
  </si>
  <si>
    <t>Naomi accepted invite and then didn't end up attending. Apologies sent just before the day</t>
  </si>
  <si>
    <t>End of year celebration</t>
  </si>
  <si>
    <t>Angel Association</t>
  </si>
  <si>
    <t>Christmas Celebration</t>
  </si>
  <si>
    <t>School of Government, Victoria University of Government</t>
  </si>
  <si>
    <t>13.12.18</t>
  </si>
  <si>
    <t>Lunch for the Chief Executives and Senior Leaders - Auckland</t>
  </si>
  <si>
    <t>Figure NZ</t>
  </si>
  <si>
    <t>50.00 - 100.00</t>
  </si>
  <si>
    <t xml:space="preserve">Deputy Commissioner Mike Cunnington attended on behalf </t>
  </si>
  <si>
    <t xml:space="preserve">Opening of Terracotta Warriors exhibition </t>
  </si>
  <si>
    <t>Te Papa</t>
  </si>
  <si>
    <t>18.12.18</t>
  </si>
  <si>
    <t>Christmas function - lunch</t>
  </si>
  <si>
    <t>The Policy Project</t>
  </si>
  <si>
    <t>19.12.18</t>
  </si>
  <si>
    <t xml:space="preserve">Officials Christmas function </t>
  </si>
  <si>
    <t>Hon Grant Robertson, MoF</t>
  </si>
  <si>
    <t>08.02.19</t>
  </si>
  <si>
    <t>Breakfast with the Prime Minister</t>
  </si>
  <si>
    <t>Business NZ</t>
  </si>
  <si>
    <t>14.02.19</t>
  </si>
  <si>
    <t>Informal gathering on the occasion of the visit of Mr. Phil Hogan, European Union Commissioner for Agriculture &amp; Rural Development</t>
  </si>
  <si>
    <t>Ambassador of Ireland</t>
  </si>
  <si>
    <t>19.02.19</t>
  </si>
  <si>
    <t>Air New Zealand Parliamentary Function</t>
  </si>
  <si>
    <t>20.02.19</t>
  </si>
  <si>
    <t xml:space="preserve">Back to Business Cocktail Party </t>
  </si>
  <si>
    <t>21.03.19</t>
  </si>
  <si>
    <t>NZ Initiative</t>
  </si>
  <si>
    <t>09.05.19</t>
  </si>
  <si>
    <t xml:space="preserve">Event to mark progress on the Gender Pay Gap Action Plan </t>
  </si>
  <si>
    <t>Hon Chris Hipkins, Minister of State Services and Hon Julie Anne Genter, Minister for Women</t>
  </si>
  <si>
    <t>14.05.19</t>
  </si>
  <si>
    <t>Trans-tasman Business Circle luncheon and discussion</t>
  </si>
  <si>
    <t>Morgann Price, Trans-Tasman Business Circle</t>
  </si>
  <si>
    <t>20.05.19</t>
  </si>
  <si>
    <t>Exclusive lunch with guest speaker Rashida Hodge, Vice-President, Insurance Industry, IBM North America</t>
  </si>
  <si>
    <t>Dora Beara - Trans Tasman Business Circle</t>
  </si>
  <si>
    <t>23.05.19</t>
  </si>
  <si>
    <t>Complimentary Breakfast with Microsoft Corporate Vice President</t>
  </si>
  <si>
    <t>Sharron Lloyd, Trans-Tasman Business Circle</t>
  </si>
  <si>
    <t>05.06.19</t>
  </si>
  <si>
    <t>Light lunch and a presentation by Westpac NZ Chief Economist</t>
  </si>
  <si>
    <t>12.06.19</t>
  </si>
  <si>
    <t>Farewell for Simon Moutter, Spark</t>
  </si>
  <si>
    <t>Spark</t>
  </si>
  <si>
    <t>17.06.19</t>
  </si>
  <si>
    <t>2019 Fulbright NZ Awards Cermony and Alumni Reception</t>
  </si>
  <si>
    <t xml:space="preserve">Fulbright </t>
  </si>
  <si>
    <t>Flight (main portion paid in 2017/18 year)</t>
  </si>
  <si>
    <t>Wellington/Auckland</t>
  </si>
  <si>
    <t>25.07.18-27.07.18</t>
  </si>
  <si>
    <t>Wellington/Auckland/ Hamilton</t>
  </si>
  <si>
    <t>SPARK Roaming Phone Package</t>
  </si>
  <si>
    <t>31.07.18</t>
  </si>
  <si>
    <t>Speaker: Inland Revenue Information Intelligence &amp; Systems Business Unit Away Day</t>
  </si>
  <si>
    <t>18.09.18-19.09.18</t>
  </si>
  <si>
    <t xml:space="preserve">Women of Influence Awards Dinner </t>
  </si>
  <si>
    <t>30.09.18-01.10.18</t>
  </si>
  <si>
    <t>Hamilton</t>
  </si>
  <si>
    <t>Bus</t>
  </si>
  <si>
    <t>Auckland/Hamilton</t>
  </si>
  <si>
    <t>Wellington/Hamilton</t>
  </si>
  <si>
    <t>15.10.18-19.10.18</t>
  </si>
  <si>
    <t>03.10.18</t>
  </si>
  <si>
    <t>Wellington/Dunedin</t>
  </si>
  <si>
    <t>27.09.18-28.09.18</t>
  </si>
  <si>
    <t>Wellington/Christchurch/ Nelson</t>
  </si>
  <si>
    <t>Christchurch</t>
  </si>
  <si>
    <t>Christchurch/Nelson</t>
  </si>
  <si>
    <t>11.10.18</t>
  </si>
  <si>
    <t>Wellington/New Plymouth</t>
  </si>
  <si>
    <t>06.11.18-08.11.18</t>
  </si>
  <si>
    <t>Wellington/Hamilton/ Auckland</t>
  </si>
  <si>
    <t>Hamilton &amp; Auckland</t>
  </si>
  <si>
    <t>Postal Costs - Posting IR work iPad and iPhone to Europe for work use at Forum on Tax Administration Bureau Meeting</t>
  </si>
  <si>
    <t>Europe</t>
  </si>
  <si>
    <t>Speaker: Women in Leadership Summit</t>
  </si>
  <si>
    <t>Diversity Works Annual General Meeting (Airport to City)</t>
  </si>
  <si>
    <t>IR Senior Leaders Group Forum</t>
  </si>
  <si>
    <t>20.03.19</t>
  </si>
  <si>
    <t>Wellington/Napier</t>
  </si>
  <si>
    <t>24.03.19-29.03.19</t>
  </si>
  <si>
    <t>NZ/Chile</t>
  </si>
  <si>
    <t>NZ</t>
  </si>
  <si>
    <t>12.12.18</t>
  </si>
  <si>
    <t>28.02.19-01.03.19</t>
  </si>
  <si>
    <t>Wellington/Queenstown</t>
  </si>
  <si>
    <t xml:space="preserve">Conference package &amp; subscription </t>
  </si>
  <si>
    <t>03.04.19-04.04.19</t>
  </si>
  <si>
    <t>Wellington/Christchurch</t>
  </si>
  <si>
    <t>Rental Car (Christchurch-Greymouth)</t>
  </si>
  <si>
    <t>Christchurch/Greymouth</t>
  </si>
  <si>
    <t>15.05.19-17.05.19</t>
  </si>
  <si>
    <t>19.03.19</t>
  </si>
  <si>
    <t>Wellingtn/Christchurch</t>
  </si>
  <si>
    <t>Meals (1 person)</t>
  </si>
  <si>
    <t>Ticket for Dinner (1 person)</t>
  </si>
  <si>
    <t>Meal (1 person)</t>
  </si>
  <si>
    <t>Chile</t>
  </si>
  <si>
    <t>Accommodation &amp; Meals (1 person)</t>
  </si>
  <si>
    <t>09.04.19</t>
  </si>
  <si>
    <t>Dinner at NZ Law Society to mark the retirement of Kathryn Beck as President and the succession of Tiana Epati</t>
  </si>
  <si>
    <t>Dinner to mark the retirement of Kathryn Beck as President of the New Zealand Law Society and the succession of Tiana Epati</t>
  </si>
  <si>
    <t>NZ Law Society</t>
  </si>
  <si>
    <t>11.04.19-12.04.19</t>
  </si>
  <si>
    <t>Auckland</t>
  </si>
  <si>
    <t>Dublin</t>
  </si>
  <si>
    <t>SGATAR Conference (Study Group on Asian Tax Administration and Research) China (3 days) &amp; Speaker at Forum on Tax Administration Bureau Meeting, Paris (1 day) (includes a week annual leave)</t>
  </si>
  <si>
    <t>OECD Forum on Tax Administration - Chile (3 days)</t>
  </si>
  <si>
    <t>Office visit: Tauranga (1 day)</t>
  </si>
  <si>
    <t>Office visits: Ellerslie, Auckland &amp; Hamilton and Speaking engagements at NZ Super Fund CEO Series &amp; NZ Bookkeepers Conference (3 days)</t>
  </si>
  <si>
    <t>Office visits: Mid City Building Christchurch &amp; Nelson (2 days)</t>
  </si>
  <si>
    <t>Site Blessing of Hamilton Home Straight Building (1 day)</t>
  </si>
  <si>
    <t>Office visit: Dunedin (1 day)</t>
  </si>
  <si>
    <t>Office visit: New Plymouth (1 day)</t>
  </si>
  <si>
    <t>Women in the Public Sector Event (1 day), Office Visit: Takapuna (1 day) and Speaker/Attendee at Chartered Accountants Australia &amp; New Zealand Conference (2 days)</t>
  </si>
  <si>
    <t>Speaker: IR Regional People Leader Forums - Hamilton &amp; Auckland (2 days)</t>
  </si>
  <si>
    <t>International Fiscal Association Conference - Queenstown (1.5 days)</t>
  </si>
  <si>
    <t>Office visits: x3 Christchurch Offices (1 day)</t>
  </si>
  <si>
    <t>Office visit: Napier (1 day)</t>
  </si>
  <si>
    <t>Office visits: Russley Road, Christchurch (1 day) &amp; Greymouth (1 day)</t>
  </si>
  <si>
    <t>Media Interviews - TV and Radio - Release 3 Tax Changes (1 day)</t>
  </si>
  <si>
    <t xml:space="preserve">Speaker: IR Taxpro Union Conference (evening speaker), Office Visit: Invercargill (1 day) &amp; Attend Global Women Hui (1.5 days) </t>
  </si>
  <si>
    <t>Trans-Tasman E-Invoicing Ministerial Consultation Round Table Presentation Event</t>
  </si>
  <si>
    <t>Nil</t>
  </si>
  <si>
    <t>5.09.18</t>
  </si>
  <si>
    <t>Subscription/membership - International Fiscal Association - One Year</t>
  </si>
  <si>
    <t>Membership fee</t>
  </si>
  <si>
    <t>23.03.19</t>
  </si>
  <si>
    <t>Two USB Sticks for use for International Conferences</t>
  </si>
  <si>
    <t>Equipment</t>
  </si>
  <si>
    <t>21.06.19</t>
  </si>
  <si>
    <t xml:space="preserve">Poster (A0 size) Papa Pounamu (Public Sector Diversity &amp; Inclusion Committee) Pledge </t>
  </si>
  <si>
    <t>Stationery</t>
  </si>
  <si>
    <t>25.10.18</t>
  </si>
  <si>
    <t>Gifts</t>
  </si>
  <si>
    <t>Gifts - SGATAR Conference - Heads of Delegations &amp; Delegates</t>
  </si>
  <si>
    <t>Andrew Bridgman, Secretary for Justice and CE &amp; Davdd McLean, CE Officer Westpac</t>
  </si>
  <si>
    <t>Dinner with Rt Hon Stephen Harper, Prime Minister of Canada 2006-2015</t>
  </si>
  <si>
    <t>GST inc</t>
  </si>
  <si>
    <t>17.10.19</t>
  </si>
  <si>
    <t xml:space="preserve">Tax Working Group dinner </t>
  </si>
  <si>
    <t>Tax Working Group</t>
  </si>
  <si>
    <t>19.12.19</t>
  </si>
  <si>
    <t>Festive Drinks and Nibbles</t>
  </si>
  <si>
    <t>Hon Stuart Nash, MoR</t>
  </si>
  <si>
    <t>28.02.19</t>
  </si>
  <si>
    <t>TAG Dinner</t>
  </si>
  <si>
    <t>Lara Ariell,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</si>
</sst>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23" fillId="0" borderId="0"/>
  </cellStyleXfs>
  <cellXfs count="188">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3" applyNumberFormat="1" applyFont="1" applyFill="1" applyBorder="1" applyAlignment="1" applyProtection="1">
      <alignment vertical="center"/>
      <protection locked="0"/>
    </xf>
    <xf numFmtId="0" fontId="23" fillId="10" borderId="4" xfId="3" applyFont="1" applyFill="1" applyBorder="1" applyAlignment="1" applyProtection="1">
      <alignment vertical="center" wrapText="1"/>
      <protection locked="0"/>
    </xf>
    <xf numFmtId="0" fontId="15" fillId="10" borderId="4" xfId="3" applyNumberFormat="1" applyFont="1" applyFill="1" applyBorder="1" applyAlignment="1" applyProtection="1">
      <alignment horizontal="left" vertical="center" wrapText="1"/>
      <protection locked="0"/>
    </xf>
    <xf numFmtId="8" fontId="15" fillId="10" borderId="4" xfId="3" applyNumberFormat="1" applyFont="1" applyFill="1" applyBorder="1" applyAlignment="1" applyProtection="1">
      <alignment horizontal="right" vertical="center" wrapText="1"/>
      <protection locked="0"/>
    </xf>
    <xf numFmtId="0" fontId="23" fillId="10" borderId="5" xfId="3" applyFont="1" applyFill="1" applyBorder="1" applyAlignment="1" applyProtection="1">
      <alignment vertical="center" wrapText="1"/>
      <protection locked="0"/>
    </xf>
    <xf numFmtId="0" fontId="23" fillId="10" borderId="4" xfId="3" applyFont="1" applyFill="1" applyBorder="1" applyAlignment="1" applyProtection="1">
      <alignment horizontal="left" vertical="center" wrapText="1"/>
      <protection locked="0"/>
    </xf>
    <xf numFmtId="0" fontId="23" fillId="10" borderId="5" xfId="3" applyFont="1" applyFill="1" applyBorder="1" applyAlignment="1" applyProtection="1">
      <alignment horizontal="left" vertical="center" wrapText="1"/>
      <protection locked="0"/>
    </xf>
    <xf numFmtId="0" fontId="23" fillId="10" borderId="4" xfId="3" quotePrefix="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164" fontId="15" fillId="10" borderId="0" xfId="0" applyNumberFormat="1" applyFont="1" applyFill="1" applyBorder="1" applyAlignment="1" applyProtection="1">
      <alignment vertical="center" wrapText="1"/>
      <protection locked="0"/>
    </xf>
    <xf numFmtId="167" fontId="15" fillId="10" borderId="4" xfId="0" applyNumberFormat="1" applyFont="1" applyFill="1" applyBorder="1" applyAlignment="1" applyProtection="1">
      <alignment vertical="center" wrapText="1"/>
      <protection locked="0"/>
    </xf>
    <xf numFmtId="164" fontId="15" fillId="10" borderId="3" xfId="0" applyNumberFormat="1" applyFont="1" applyFill="1" applyBorder="1" applyAlignment="1" applyProtection="1">
      <alignment vertical="center" wrapText="1"/>
      <protection locked="0"/>
    </xf>
    <xf numFmtId="0" fontId="0" fillId="10" borderId="4" xfId="3" applyFont="1" applyFill="1" applyBorder="1" applyAlignment="1" applyProtection="1">
      <alignment horizontal="left" vertical="center" wrapText="1"/>
      <protection locked="0"/>
    </xf>
    <xf numFmtId="0" fontId="0" fillId="10" borderId="4" xfId="3"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35" fillId="3" borderId="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4">
    <cellStyle name="Currency" xfId="2" builtinId="4"/>
    <cellStyle name="Hyperlink" xfId="1" builtinId="8"/>
    <cellStyle name="Normal" xfId="0" builtinId="0"/>
    <cellStyle name="Normal 2" xfId="3" xr:uid="{835E7516-AA1F-4E09-9F48-77D5656E7D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34" zoomScale="85" zoomScaleNormal="85" workbookViewId="0">
      <selection activeCell="A59" sqref="A59"/>
    </sheetView>
  </sheetViews>
  <sheetFormatPr defaultColWidth="0" defaultRowHeight="14" zeroHeight="1" x14ac:dyDescent="0.3"/>
  <cols>
    <col min="1" max="1" width="219.26953125" style="72" customWidth="1"/>
    <col min="2" max="2" width="33.26953125" style="71" customWidth="1"/>
    <col min="3" max="16384" width="8.7265625" style="17" hidden="1"/>
  </cols>
  <sheetData>
    <row r="1" spans="1:2" ht="23.25" customHeight="1" x14ac:dyDescent="0.3">
      <c r="A1" s="70" t="s">
        <v>86</v>
      </c>
    </row>
    <row r="2" spans="1:2" ht="33" customHeight="1" x14ac:dyDescent="0.3">
      <c r="A2" s="151" t="s">
        <v>119</v>
      </c>
    </row>
    <row r="3" spans="1:2" ht="17.25" customHeight="1" x14ac:dyDescent="0.3"/>
    <row r="4" spans="1:2" ht="23.25" customHeight="1" x14ac:dyDescent="0.3">
      <c r="A4" s="115" t="s">
        <v>124</v>
      </c>
    </row>
    <row r="5" spans="1:2" ht="17.25" customHeight="1" x14ac:dyDescent="0.3"/>
    <row r="6" spans="1:2" ht="23.25" customHeight="1" x14ac:dyDescent="0.3">
      <c r="A6" s="73" t="s">
        <v>14</v>
      </c>
    </row>
    <row r="7" spans="1:2" ht="17.25" customHeight="1" x14ac:dyDescent="0.3">
      <c r="A7" s="74" t="s">
        <v>16</v>
      </c>
    </row>
    <row r="8" spans="1:2" ht="17.25" customHeight="1" x14ac:dyDescent="0.3">
      <c r="A8" s="75" t="s">
        <v>90</v>
      </c>
    </row>
    <row r="9" spans="1:2" ht="17.25" customHeight="1" x14ac:dyDescent="0.3">
      <c r="A9" s="75"/>
    </row>
    <row r="10" spans="1:2" ht="23.25" customHeight="1" x14ac:dyDescent="0.25">
      <c r="A10" s="73" t="s">
        <v>17</v>
      </c>
      <c r="B10" s="121" t="s">
        <v>128</v>
      </c>
    </row>
    <row r="11" spans="1:2" ht="17.25" customHeight="1" x14ac:dyDescent="0.3">
      <c r="A11" s="76" t="s">
        <v>27</v>
      </c>
    </row>
    <row r="12" spans="1:2" ht="17.25" customHeight="1" x14ac:dyDescent="0.3">
      <c r="A12" s="75" t="s">
        <v>18</v>
      </c>
    </row>
    <row r="13" spans="1:2" ht="17.25" customHeight="1" x14ac:dyDescent="0.3">
      <c r="A13" s="75" t="s">
        <v>19</v>
      </c>
    </row>
    <row r="14" spans="1:2" ht="17.25" customHeight="1" x14ac:dyDescent="0.3">
      <c r="A14" s="77" t="s">
        <v>20</v>
      </c>
    </row>
    <row r="15" spans="1:2" ht="17.25" customHeight="1" x14ac:dyDescent="0.3">
      <c r="A15" s="75" t="s">
        <v>21</v>
      </c>
    </row>
    <row r="16" spans="1:2" ht="17.25" customHeight="1" x14ac:dyDescent="0.3">
      <c r="A16" s="75"/>
    </row>
    <row r="17" spans="1:1" ht="23.25" customHeight="1" x14ac:dyDescent="0.3">
      <c r="A17" s="73" t="s">
        <v>22</v>
      </c>
    </row>
    <row r="18" spans="1:1" ht="17.25" customHeight="1" x14ac:dyDescent="0.3">
      <c r="A18" s="77" t="s">
        <v>10</v>
      </c>
    </row>
    <row r="19" spans="1:1" ht="17.25" customHeight="1" x14ac:dyDescent="0.3">
      <c r="A19" s="77" t="s">
        <v>26</v>
      </c>
    </row>
    <row r="20" spans="1:1" ht="17.25" customHeight="1" x14ac:dyDescent="0.3">
      <c r="A20" s="106" t="s">
        <v>118</v>
      </c>
    </row>
    <row r="21" spans="1:1" ht="17.25" customHeight="1" x14ac:dyDescent="0.3">
      <c r="A21" s="78"/>
    </row>
    <row r="22" spans="1:1" ht="23.25" customHeight="1" x14ac:dyDescent="0.3">
      <c r="A22" s="73" t="s">
        <v>11</v>
      </c>
    </row>
    <row r="23" spans="1:1" ht="17.25" customHeight="1" x14ac:dyDescent="0.3">
      <c r="A23" s="78" t="s">
        <v>85</v>
      </c>
    </row>
    <row r="24" spans="1:1" ht="17.25" customHeight="1" x14ac:dyDescent="0.3">
      <c r="A24" s="78"/>
    </row>
    <row r="25" spans="1:1" ht="23.25" customHeight="1" x14ac:dyDescent="0.3">
      <c r="A25" s="73" t="s">
        <v>54</v>
      </c>
    </row>
    <row r="26" spans="1:1" ht="17.25" customHeight="1" x14ac:dyDescent="0.3">
      <c r="A26" s="79" t="s">
        <v>60</v>
      </c>
    </row>
    <row r="27" spans="1:1" ht="32.25" customHeight="1" x14ac:dyDescent="0.3">
      <c r="A27" s="77" t="s">
        <v>112</v>
      </c>
    </row>
    <row r="28" spans="1:1" ht="17.25" customHeight="1" x14ac:dyDescent="0.3">
      <c r="A28" s="79" t="s">
        <v>55</v>
      </c>
    </row>
    <row r="29" spans="1:1" ht="32.25" customHeight="1" x14ac:dyDescent="0.3">
      <c r="A29" s="77" t="s">
        <v>150</v>
      </c>
    </row>
    <row r="30" spans="1:1" ht="17.25" customHeight="1" x14ac:dyDescent="0.3">
      <c r="A30" s="79" t="s">
        <v>12</v>
      </c>
    </row>
    <row r="31" spans="1:1" ht="17.25" customHeight="1" x14ac:dyDescent="0.3">
      <c r="A31" s="77" t="s">
        <v>56</v>
      </c>
    </row>
    <row r="32" spans="1:1" ht="17.25" customHeight="1" x14ac:dyDescent="0.3">
      <c r="A32" s="79" t="s">
        <v>57</v>
      </c>
    </row>
    <row r="33" spans="1:1" ht="32.25" customHeight="1" x14ac:dyDescent="0.3">
      <c r="A33" s="80" t="s">
        <v>58</v>
      </c>
    </row>
    <row r="34" spans="1:1" ht="32.25" customHeight="1" x14ac:dyDescent="0.3">
      <c r="A34" s="81" t="s">
        <v>23</v>
      </c>
    </row>
    <row r="35" spans="1:1" ht="17.25" customHeight="1" x14ac:dyDescent="0.3">
      <c r="A35" s="79" t="s">
        <v>47</v>
      </c>
    </row>
    <row r="36" spans="1:1" ht="32.25" customHeight="1" x14ac:dyDescent="0.3">
      <c r="A36" s="77" t="s">
        <v>130</v>
      </c>
    </row>
    <row r="37" spans="1:1" ht="32.25" customHeight="1" x14ac:dyDescent="0.3">
      <c r="A37" s="80" t="s">
        <v>25</v>
      </c>
    </row>
    <row r="38" spans="1:1" ht="32.25" customHeight="1" x14ac:dyDescent="0.3">
      <c r="A38" s="77" t="s">
        <v>61</v>
      </c>
    </row>
    <row r="39" spans="1:1" ht="17.25" customHeight="1" x14ac:dyDescent="0.3">
      <c r="A39" s="81"/>
    </row>
    <row r="40" spans="1:1" ht="22.5" customHeight="1" x14ac:dyDescent="0.3">
      <c r="A40" s="73" t="s">
        <v>5</v>
      </c>
    </row>
    <row r="41" spans="1:1" ht="17.25" customHeight="1" x14ac:dyDescent="0.3">
      <c r="A41" s="86" t="s">
        <v>120</v>
      </c>
    </row>
    <row r="42" spans="1:1" ht="17.25" customHeight="1" x14ac:dyDescent="0.3">
      <c r="A42" s="82" t="s">
        <v>68</v>
      </c>
    </row>
    <row r="43" spans="1:1" ht="17.25" customHeight="1" x14ac:dyDescent="0.3">
      <c r="A43" s="83" t="s">
        <v>131</v>
      </c>
    </row>
    <row r="44" spans="1:1" ht="32.25" customHeight="1" x14ac:dyDescent="0.3">
      <c r="A44" s="83" t="s">
        <v>103</v>
      </c>
    </row>
    <row r="45" spans="1:1" ht="32.25" customHeight="1" x14ac:dyDescent="0.3">
      <c r="A45" s="83" t="s">
        <v>69</v>
      </c>
    </row>
    <row r="46" spans="1:1" ht="17.25" customHeight="1" x14ac:dyDescent="0.3">
      <c r="A46" s="84" t="s">
        <v>132</v>
      </c>
    </row>
    <row r="47" spans="1:1" ht="32.25" customHeight="1" x14ac:dyDescent="0.3">
      <c r="A47" s="80" t="s">
        <v>70</v>
      </c>
    </row>
    <row r="48" spans="1:1" ht="32.25" customHeight="1" x14ac:dyDescent="0.3">
      <c r="A48" s="80" t="s">
        <v>62</v>
      </c>
    </row>
    <row r="49" spans="1:1" ht="32.25" customHeight="1" x14ac:dyDescent="0.3">
      <c r="A49" s="83" t="s">
        <v>151</v>
      </c>
    </row>
    <row r="50" spans="1:1" ht="17.25" customHeight="1" x14ac:dyDescent="0.3">
      <c r="A50" s="83" t="s">
        <v>71</v>
      </c>
    </row>
    <row r="51" spans="1:1" ht="17.25" customHeight="1" x14ac:dyDescent="0.3">
      <c r="A51" s="83" t="s">
        <v>24</v>
      </c>
    </row>
    <row r="52" spans="1:1" ht="17.25" customHeight="1" x14ac:dyDescent="0.3">
      <c r="A52" s="83"/>
    </row>
    <row r="53" spans="1:1" ht="22.5" customHeight="1" x14ac:dyDescent="0.3">
      <c r="A53" s="73" t="s">
        <v>59</v>
      </c>
    </row>
    <row r="54" spans="1:1" ht="32.25" customHeight="1" x14ac:dyDescent="0.3">
      <c r="A54" s="151" t="s">
        <v>121</v>
      </c>
    </row>
    <row r="55" spans="1:1" ht="17.25" customHeight="1" x14ac:dyDescent="0.3">
      <c r="A55" s="85" t="s">
        <v>122</v>
      </c>
    </row>
    <row r="56" spans="1:1" ht="17.25" customHeight="1" x14ac:dyDescent="0.3">
      <c r="A56" s="86" t="s">
        <v>75</v>
      </c>
    </row>
    <row r="57" spans="1:1" ht="17.25" customHeight="1" x14ac:dyDescent="0.3">
      <c r="A57" s="106" t="s">
        <v>123</v>
      </c>
    </row>
    <row r="58" spans="1:1" ht="17.25" customHeight="1" x14ac:dyDescent="0.3">
      <c r="A58" s="87" t="s">
        <v>74</v>
      </c>
    </row>
    <row r="59" spans="1:1" x14ac:dyDescent="0.3"/>
    <row r="61" spans="1:1" hidden="1" x14ac:dyDescent="0.3">
      <c r="A61" s="88"/>
    </row>
  </sheetData>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Header>&amp;C&amp;"Verdana"&amp;8&amp;K000000[UNCLASSIFIED]&amp;1#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0"/>
  <sheetViews>
    <sheetView tabSelected="1" zoomScaleNormal="100" workbookViewId="0">
      <selection activeCell="B7" sqref="B7:F7"/>
    </sheetView>
  </sheetViews>
  <sheetFormatPr defaultColWidth="0" defaultRowHeight="12.5" zeroHeight="1" x14ac:dyDescent="0.25"/>
  <cols>
    <col min="1" max="1" width="35.7265625" style="17" customWidth="1"/>
    <col min="2" max="2" width="21.54296875" style="17" customWidth="1"/>
    <col min="3" max="3" width="33.54296875" style="17" customWidth="1"/>
    <col min="4" max="4" width="4.453125" style="17" customWidth="1"/>
    <col min="5" max="5" width="29" style="17" customWidth="1"/>
    <col min="6" max="6" width="19" style="17" customWidth="1"/>
    <col min="7" max="7" width="42" style="17" customWidth="1"/>
    <col min="8" max="11" width="9.1796875" style="17" hidden="1" customWidth="1"/>
    <col min="12" max="16384" width="9.1796875" style="17" hidden="1"/>
  </cols>
  <sheetData>
    <row r="1" spans="1:11" ht="26.25" customHeight="1" x14ac:dyDescent="0.25">
      <c r="A1" s="170" t="s">
        <v>98</v>
      </c>
      <c r="B1" s="170"/>
      <c r="C1" s="170"/>
      <c r="D1" s="170"/>
      <c r="E1" s="170"/>
      <c r="F1" s="170"/>
      <c r="G1" s="48"/>
      <c r="H1" s="48"/>
      <c r="I1" s="48"/>
      <c r="J1" s="48"/>
      <c r="K1" s="48"/>
    </row>
    <row r="2" spans="1:11" ht="21" customHeight="1" x14ac:dyDescent="0.25">
      <c r="A2" s="4" t="s">
        <v>2</v>
      </c>
      <c r="B2" s="171" t="s">
        <v>168</v>
      </c>
      <c r="C2" s="171"/>
      <c r="D2" s="171"/>
      <c r="E2" s="171"/>
      <c r="F2" s="171"/>
      <c r="G2" s="48"/>
      <c r="H2" s="48"/>
      <c r="I2" s="48"/>
      <c r="J2" s="48"/>
      <c r="K2" s="48"/>
    </row>
    <row r="3" spans="1:11" ht="21" customHeight="1" x14ac:dyDescent="0.25">
      <c r="A3" s="4" t="s">
        <v>99</v>
      </c>
      <c r="B3" s="171" t="s">
        <v>169</v>
      </c>
      <c r="C3" s="171"/>
      <c r="D3" s="171"/>
      <c r="E3" s="171"/>
      <c r="F3" s="171"/>
      <c r="G3" s="48"/>
      <c r="H3" s="48"/>
      <c r="I3" s="48"/>
      <c r="J3" s="48"/>
      <c r="K3" s="48"/>
    </row>
    <row r="4" spans="1:11" ht="21" customHeight="1" x14ac:dyDescent="0.25">
      <c r="A4" s="4" t="s">
        <v>79</v>
      </c>
      <c r="B4" s="172">
        <v>43282</v>
      </c>
      <c r="C4" s="172"/>
      <c r="D4" s="172"/>
      <c r="E4" s="172"/>
      <c r="F4" s="172"/>
      <c r="G4" s="48"/>
      <c r="H4" s="48"/>
      <c r="I4" s="48"/>
      <c r="J4" s="48"/>
      <c r="K4" s="48"/>
    </row>
    <row r="5" spans="1:11" ht="21" customHeight="1" x14ac:dyDescent="0.25">
      <c r="A5" s="4" t="s">
        <v>80</v>
      </c>
      <c r="B5" s="172">
        <v>43646</v>
      </c>
      <c r="C5" s="172"/>
      <c r="D5" s="172"/>
      <c r="E5" s="172"/>
      <c r="F5" s="172"/>
      <c r="G5" s="48"/>
      <c r="H5" s="48"/>
      <c r="I5" s="48"/>
      <c r="J5" s="48"/>
      <c r="K5" s="48"/>
    </row>
    <row r="6" spans="1:11" ht="21" customHeight="1" x14ac:dyDescent="0.25">
      <c r="A6" s="4" t="s">
        <v>104</v>
      </c>
      <c r="B6" s="169" t="str">
        <f>IF(AND(Travel!B7&lt;&gt;A30,Hospitality!B7&lt;&gt;A30,'All other expenses'!B7&lt;&gt;A30,'Gifts and benefits'!B7&lt;&gt;A30),A31,IF(AND(Travel!B7=A30,Hospitality!B7=A30,'All other expenses'!B7=A30,'Gifts and benefits'!B7=A30),A33,A32))</f>
        <v>Data and totals checked on all sheets</v>
      </c>
      <c r="C6" s="169"/>
      <c r="D6" s="169"/>
      <c r="E6" s="169"/>
      <c r="F6" s="169"/>
      <c r="G6" s="36"/>
      <c r="H6" s="48"/>
      <c r="I6" s="48"/>
      <c r="J6" s="48"/>
      <c r="K6" s="48"/>
    </row>
    <row r="7" spans="1:11" ht="21" customHeight="1" x14ac:dyDescent="0.25">
      <c r="A7" s="4" t="s">
        <v>133</v>
      </c>
      <c r="B7" s="168" t="s">
        <v>63</v>
      </c>
      <c r="C7" s="168"/>
      <c r="D7" s="168"/>
      <c r="E7" s="168"/>
      <c r="F7" s="168"/>
      <c r="G7" s="36"/>
      <c r="H7" s="48"/>
      <c r="I7" s="48"/>
      <c r="J7" s="48"/>
      <c r="K7" s="48"/>
    </row>
    <row r="8" spans="1:11" ht="21" customHeight="1" x14ac:dyDescent="0.25">
      <c r="A8" s="4" t="s">
        <v>100</v>
      </c>
      <c r="B8" s="168" t="s">
        <v>386</v>
      </c>
      <c r="C8" s="168"/>
      <c r="D8" s="168"/>
      <c r="E8" s="168"/>
      <c r="F8" s="168"/>
      <c r="G8" s="36"/>
      <c r="H8" s="48"/>
      <c r="I8" s="48"/>
      <c r="J8" s="48"/>
      <c r="K8" s="48"/>
    </row>
    <row r="9" spans="1:11" ht="66.75" customHeight="1" x14ac:dyDescent="0.25">
      <c r="A9" s="167" t="s">
        <v>125</v>
      </c>
      <c r="B9" s="167"/>
      <c r="C9" s="167"/>
      <c r="D9" s="167"/>
      <c r="E9" s="167"/>
      <c r="F9" s="167"/>
      <c r="G9" s="36"/>
      <c r="H9" s="48"/>
      <c r="I9" s="48"/>
      <c r="J9" s="48"/>
      <c r="K9" s="48"/>
    </row>
    <row r="10" spans="1:11" s="150" customFormat="1" ht="36" customHeight="1" x14ac:dyDescent="0.3">
      <c r="A10" s="144" t="s">
        <v>48</v>
      </c>
      <c r="B10" s="145" t="s">
        <v>31</v>
      </c>
      <c r="C10" s="145" t="s">
        <v>65</v>
      </c>
      <c r="D10" s="146"/>
      <c r="E10" s="147" t="s">
        <v>47</v>
      </c>
      <c r="F10" s="148" t="s">
        <v>72</v>
      </c>
      <c r="G10" s="149"/>
      <c r="H10" s="149"/>
      <c r="I10" s="149"/>
      <c r="J10" s="149"/>
      <c r="K10" s="149"/>
    </row>
    <row r="11" spans="1:11" ht="27.75" customHeight="1" x14ac:dyDescent="0.35">
      <c r="A11" s="11" t="s">
        <v>84</v>
      </c>
      <c r="B11" s="99">
        <f>B15+B16+B17</f>
        <v>35644.33</v>
      </c>
      <c r="C11" s="107" t="s">
        <v>377</v>
      </c>
      <c r="D11" s="8"/>
      <c r="E11" s="11" t="s">
        <v>95</v>
      </c>
      <c r="F11" s="58">
        <f>'Gifts and benefits'!C54</f>
        <v>39</v>
      </c>
      <c r="G11" s="49"/>
      <c r="H11" s="49"/>
      <c r="I11" s="49"/>
      <c r="J11" s="49"/>
      <c r="K11" s="49"/>
    </row>
    <row r="12" spans="1:11" ht="27.75" customHeight="1" x14ac:dyDescent="0.35">
      <c r="A12" s="11" t="s">
        <v>12</v>
      </c>
      <c r="B12" s="99">
        <f>Hospitality!B25</f>
        <v>0</v>
      </c>
      <c r="C12" s="107" t="str">
        <f>IF(Hospitality!B6="",A34,Hospitality!B6)</f>
        <v>Figures include GST (where applicable)</v>
      </c>
      <c r="D12" s="8"/>
      <c r="E12" s="11" t="s">
        <v>96</v>
      </c>
      <c r="F12" s="58">
        <f>'Gifts and benefits'!C55</f>
        <v>15</v>
      </c>
      <c r="G12" s="49"/>
      <c r="H12" s="49"/>
      <c r="I12" s="49"/>
      <c r="J12" s="49"/>
      <c r="K12" s="49"/>
    </row>
    <row r="13" spans="1:11" ht="27.75" customHeight="1" x14ac:dyDescent="0.25">
      <c r="A13" s="11" t="s">
        <v>30</v>
      </c>
      <c r="B13" s="99">
        <f>'All other expenses'!B26</f>
        <v>2473.81</v>
      </c>
      <c r="C13" s="107" t="s">
        <v>377</v>
      </c>
      <c r="D13" s="8"/>
      <c r="E13" s="11" t="s">
        <v>97</v>
      </c>
      <c r="F13" s="58">
        <f>'Gifts and benefits'!C56</f>
        <v>24</v>
      </c>
      <c r="G13" s="48"/>
      <c r="H13" s="48"/>
      <c r="I13" s="48"/>
      <c r="J13" s="48"/>
      <c r="K13" s="48"/>
    </row>
    <row r="14" spans="1:11" ht="12.75" customHeight="1" x14ac:dyDescent="0.25">
      <c r="A14" s="10"/>
      <c r="B14" s="100"/>
      <c r="C14" s="108"/>
      <c r="D14" s="59"/>
      <c r="E14" s="8"/>
      <c r="F14" s="60"/>
      <c r="G14" s="28"/>
      <c r="H14" s="28"/>
      <c r="I14" s="28"/>
      <c r="J14" s="28"/>
      <c r="K14" s="28"/>
    </row>
    <row r="15" spans="1:11" ht="27.75" customHeight="1" x14ac:dyDescent="0.25">
      <c r="A15" s="12" t="s">
        <v>45</v>
      </c>
      <c r="B15" s="101">
        <f>Travel!B25</f>
        <v>21848.65</v>
      </c>
      <c r="C15" s="109" t="str">
        <f>C11</f>
        <v>GST inc</v>
      </c>
      <c r="D15" s="8"/>
      <c r="E15" s="8"/>
      <c r="F15" s="60"/>
      <c r="G15" s="48"/>
      <c r="H15" s="48"/>
      <c r="I15" s="48"/>
      <c r="J15" s="48"/>
      <c r="K15" s="48"/>
    </row>
    <row r="16" spans="1:11" ht="27.75" customHeight="1" x14ac:dyDescent="0.25">
      <c r="A16" s="12" t="s">
        <v>91</v>
      </c>
      <c r="B16" s="101">
        <f>Travel!B84</f>
        <v>13671.630000000001</v>
      </c>
      <c r="C16" s="109" t="str">
        <f>C11</f>
        <v>GST inc</v>
      </c>
      <c r="D16" s="61"/>
      <c r="E16" s="8"/>
      <c r="F16" s="62"/>
      <c r="G16" s="48"/>
      <c r="H16" s="48"/>
      <c r="I16" s="48"/>
      <c r="J16" s="48"/>
      <c r="K16" s="48"/>
    </row>
    <row r="17" spans="1:11" ht="27.75" customHeight="1" x14ac:dyDescent="0.25">
      <c r="A17" s="12" t="s">
        <v>46</v>
      </c>
      <c r="B17" s="101">
        <f>Travel!B98</f>
        <v>124.05</v>
      </c>
      <c r="C17" s="109" t="str">
        <f>C11</f>
        <v>GST inc</v>
      </c>
      <c r="D17" s="8"/>
      <c r="E17" s="8"/>
      <c r="F17" s="62"/>
      <c r="G17" s="48"/>
      <c r="H17" s="48"/>
      <c r="I17" s="48"/>
      <c r="J17" s="48"/>
      <c r="K17" s="48"/>
    </row>
    <row r="18" spans="1:11" ht="27.75" customHeight="1" x14ac:dyDescent="0.3">
      <c r="A18" s="29"/>
      <c r="B18" s="24"/>
      <c r="C18" s="29"/>
      <c r="D18" s="7"/>
      <c r="E18" s="7"/>
      <c r="F18" s="63"/>
      <c r="G18" s="64"/>
      <c r="H18" s="64"/>
      <c r="I18" s="64"/>
      <c r="J18" s="64"/>
      <c r="K18" s="64"/>
    </row>
    <row r="19" spans="1:11" ht="13" x14ac:dyDescent="0.3">
      <c r="A19" s="54" t="s">
        <v>8</v>
      </c>
      <c r="B19" s="27"/>
      <c r="C19" s="28"/>
      <c r="D19" s="29"/>
      <c r="E19" s="29"/>
      <c r="F19" s="29"/>
      <c r="G19" s="29"/>
      <c r="H19" s="29"/>
      <c r="I19" s="29"/>
      <c r="J19" s="29"/>
      <c r="K19" s="29"/>
    </row>
    <row r="20" spans="1:11" x14ac:dyDescent="0.25">
      <c r="A20" s="25" t="s">
        <v>9</v>
      </c>
      <c r="B20" s="55"/>
      <c r="C20" s="55"/>
      <c r="D20" s="28"/>
      <c r="E20" s="28"/>
      <c r="F20" s="28"/>
      <c r="G20" s="29"/>
      <c r="H20" s="29"/>
      <c r="I20" s="29"/>
      <c r="J20" s="29"/>
      <c r="K20" s="29"/>
    </row>
    <row r="21" spans="1:11" ht="12.65" customHeight="1" x14ac:dyDescent="0.25">
      <c r="A21" s="25" t="s">
        <v>66</v>
      </c>
      <c r="B21" s="55"/>
      <c r="C21" s="55"/>
      <c r="D21" s="22"/>
      <c r="E21" s="29"/>
      <c r="F21" s="29"/>
      <c r="G21" s="29"/>
      <c r="H21" s="29"/>
      <c r="I21" s="29"/>
      <c r="J21" s="29"/>
      <c r="K21" s="29"/>
    </row>
    <row r="22" spans="1:11" ht="12.65" customHeight="1" x14ac:dyDescent="0.25">
      <c r="A22" s="25" t="s">
        <v>81</v>
      </c>
      <c r="B22" s="55"/>
      <c r="C22" s="55"/>
      <c r="D22" s="22"/>
      <c r="E22" s="29"/>
      <c r="F22" s="29"/>
      <c r="G22" s="29"/>
      <c r="H22" s="29"/>
      <c r="I22" s="29"/>
      <c r="J22" s="29"/>
      <c r="K22" s="29"/>
    </row>
    <row r="23" spans="1:11" ht="12.65" customHeight="1" x14ac:dyDescent="0.25">
      <c r="A23" s="25" t="s">
        <v>101</v>
      </c>
      <c r="B23" s="55"/>
      <c r="C23" s="55"/>
      <c r="D23" s="22"/>
      <c r="E23" s="29"/>
      <c r="F23" s="29"/>
      <c r="G23" s="29"/>
      <c r="H23" s="29"/>
      <c r="I23" s="29"/>
      <c r="J23" s="29"/>
      <c r="K23" s="29"/>
    </row>
    <row r="24" spans="1:11" x14ac:dyDescent="0.25">
      <c r="A24" s="42"/>
      <c r="B24" s="29"/>
      <c r="C24" s="29"/>
      <c r="D24" s="29"/>
      <c r="E24" s="29"/>
      <c r="F24" s="48"/>
      <c r="G24" s="48"/>
      <c r="H24" s="48"/>
      <c r="I24" s="48"/>
      <c r="J24" s="48"/>
      <c r="K24" s="48"/>
    </row>
    <row r="25" spans="1:11" ht="13" hidden="1" x14ac:dyDescent="0.3">
      <c r="A25" s="15" t="s">
        <v>141</v>
      </c>
      <c r="B25" s="16"/>
      <c r="C25" s="16"/>
      <c r="D25" s="16"/>
      <c r="E25" s="16"/>
      <c r="F25" s="16"/>
      <c r="G25" s="48"/>
      <c r="H25" s="48"/>
      <c r="I25" s="48"/>
      <c r="J25" s="48"/>
      <c r="K25" s="48"/>
    </row>
    <row r="26" spans="1:11" ht="12.75" hidden="1" customHeight="1" x14ac:dyDescent="0.25">
      <c r="A26" s="14" t="s">
        <v>157</v>
      </c>
      <c r="B26" s="6"/>
      <c r="C26" s="6"/>
      <c r="D26" s="14"/>
      <c r="E26" s="14"/>
      <c r="F26" s="14"/>
      <c r="G26" s="48"/>
      <c r="H26" s="48"/>
      <c r="I26" s="48"/>
      <c r="J26" s="48"/>
      <c r="K26" s="48"/>
    </row>
    <row r="27" spans="1:11" hidden="1" x14ac:dyDescent="0.25">
      <c r="A27" s="13" t="s">
        <v>64</v>
      </c>
      <c r="B27" s="13"/>
      <c r="C27" s="13"/>
      <c r="D27" s="13"/>
      <c r="E27" s="13"/>
      <c r="F27" s="13"/>
      <c r="G27" s="48"/>
      <c r="H27" s="48"/>
      <c r="I27" s="48"/>
      <c r="J27" s="48"/>
      <c r="K27" s="48"/>
    </row>
    <row r="28" spans="1:11" hidden="1" x14ac:dyDescent="0.25">
      <c r="A28" s="13" t="s">
        <v>28</v>
      </c>
      <c r="B28" s="13"/>
      <c r="C28" s="13"/>
      <c r="D28" s="13"/>
      <c r="E28" s="13"/>
      <c r="F28" s="13"/>
      <c r="G28" s="48"/>
      <c r="H28" s="48"/>
      <c r="I28" s="48"/>
      <c r="J28" s="48"/>
      <c r="K28" s="48"/>
    </row>
    <row r="29" spans="1:11" hidden="1" x14ac:dyDescent="0.25">
      <c r="A29" s="14" t="s">
        <v>115</v>
      </c>
      <c r="B29" s="14"/>
      <c r="C29" s="14"/>
      <c r="D29" s="14"/>
      <c r="E29" s="14"/>
      <c r="F29" s="14"/>
      <c r="G29" s="48"/>
      <c r="H29" s="48"/>
      <c r="I29" s="48"/>
      <c r="J29" s="48"/>
      <c r="K29" s="48"/>
    </row>
    <row r="30" spans="1:11" hidden="1" x14ac:dyDescent="0.25">
      <c r="A30" s="14" t="s">
        <v>116</v>
      </c>
      <c r="B30" s="14"/>
      <c r="C30" s="14"/>
      <c r="D30" s="14"/>
      <c r="E30" s="14"/>
      <c r="F30" s="14"/>
      <c r="G30" s="48"/>
      <c r="H30" s="48"/>
      <c r="I30" s="48"/>
      <c r="J30" s="48"/>
      <c r="K30" s="48"/>
    </row>
    <row r="31" spans="1:11" hidden="1" x14ac:dyDescent="0.25">
      <c r="A31" s="13" t="s">
        <v>106</v>
      </c>
      <c r="B31" s="13"/>
      <c r="C31" s="13"/>
      <c r="D31" s="13"/>
      <c r="E31" s="13"/>
      <c r="F31" s="13"/>
      <c r="G31" s="48"/>
      <c r="H31" s="48"/>
      <c r="I31" s="48"/>
      <c r="J31" s="48"/>
      <c r="K31" s="48"/>
    </row>
    <row r="32" spans="1:11" hidden="1" x14ac:dyDescent="0.25">
      <c r="A32" s="13" t="s">
        <v>107</v>
      </c>
      <c r="B32" s="13"/>
      <c r="C32" s="13"/>
      <c r="D32" s="13"/>
      <c r="E32" s="13"/>
      <c r="F32" s="13"/>
      <c r="G32" s="48"/>
      <c r="H32" s="48"/>
      <c r="I32" s="48"/>
      <c r="J32" s="48"/>
      <c r="K32" s="48"/>
    </row>
    <row r="33" spans="1:11" hidden="1" x14ac:dyDescent="0.25">
      <c r="A33" s="13" t="s">
        <v>105</v>
      </c>
      <c r="B33" s="13"/>
      <c r="C33" s="13"/>
      <c r="D33" s="13"/>
      <c r="E33" s="13"/>
      <c r="F33" s="13"/>
      <c r="G33" s="48"/>
      <c r="H33" s="48"/>
      <c r="I33" s="48"/>
      <c r="J33" s="48"/>
      <c r="K33" s="48"/>
    </row>
    <row r="34" spans="1:11" hidden="1" x14ac:dyDescent="0.25">
      <c r="A34" s="14" t="s">
        <v>67</v>
      </c>
      <c r="B34" s="14"/>
      <c r="C34" s="14"/>
      <c r="D34" s="14"/>
      <c r="E34" s="14"/>
      <c r="F34" s="14"/>
      <c r="G34" s="48"/>
      <c r="H34" s="48"/>
      <c r="I34" s="48"/>
      <c r="J34" s="48"/>
      <c r="K34" s="48"/>
    </row>
    <row r="35" spans="1:11" hidden="1" x14ac:dyDescent="0.25">
      <c r="A35" s="14" t="s">
        <v>73</v>
      </c>
      <c r="B35" s="14"/>
      <c r="C35" s="14"/>
      <c r="D35" s="14"/>
      <c r="E35" s="14"/>
      <c r="F35" s="14"/>
      <c r="G35" s="48"/>
      <c r="H35" s="48"/>
      <c r="I35" s="48"/>
      <c r="J35" s="48"/>
      <c r="K35" s="48"/>
    </row>
    <row r="36" spans="1:11" hidden="1" x14ac:dyDescent="0.25">
      <c r="A36" s="104" t="s">
        <v>94</v>
      </c>
      <c r="B36" s="103"/>
      <c r="C36" s="103"/>
      <c r="D36" s="103"/>
      <c r="E36" s="103"/>
      <c r="F36" s="103"/>
      <c r="G36" s="48"/>
      <c r="H36" s="48"/>
      <c r="I36" s="48"/>
      <c r="J36" s="48"/>
      <c r="K36" s="48"/>
    </row>
    <row r="37" spans="1:11" hidden="1" x14ac:dyDescent="0.25">
      <c r="A37" s="104" t="s">
        <v>63</v>
      </c>
      <c r="B37" s="103"/>
      <c r="C37" s="103"/>
      <c r="D37" s="103"/>
      <c r="E37" s="103"/>
      <c r="F37" s="103"/>
      <c r="G37" s="48"/>
      <c r="H37" s="48"/>
      <c r="I37" s="48"/>
      <c r="J37" s="48"/>
      <c r="K37" s="48"/>
    </row>
    <row r="38" spans="1:11" hidden="1" x14ac:dyDescent="0.25">
      <c r="A38" s="65" t="s">
        <v>38</v>
      </c>
      <c r="B38" s="5"/>
      <c r="C38" s="5"/>
      <c r="D38" s="5"/>
      <c r="E38" s="5"/>
      <c r="F38" s="5"/>
      <c r="G38" s="48"/>
      <c r="H38" s="48"/>
      <c r="I38" s="48"/>
      <c r="J38" s="48"/>
      <c r="K38" s="48"/>
    </row>
    <row r="39" spans="1:11" hidden="1" x14ac:dyDescent="0.25">
      <c r="A39" s="66" t="s">
        <v>39</v>
      </c>
      <c r="B39" s="5"/>
      <c r="C39" s="5"/>
      <c r="D39" s="5"/>
      <c r="E39" s="5"/>
      <c r="F39" s="5"/>
      <c r="G39" s="48"/>
      <c r="H39" s="48"/>
      <c r="I39" s="48"/>
      <c r="J39" s="48"/>
      <c r="K39" s="48"/>
    </row>
    <row r="40" spans="1:11" hidden="1" x14ac:dyDescent="0.25">
      <c r="A40" s="66" t="s">
        <v>41</v>
      </c>
      <c r="B40" s="5"/>
      <c r="C40" s="5"/>
      <c r="D40" s="5"/>
      <c r="E40" s="5"/>
      <c r="F40" s="5"/>
      <c r="G40" s="48"/>
      <c r="H40" s="48"/>
      <c r="I40" s="48"/>
      <c r="J40" s="48"/>
      <c r="K40" s="48"/>
    </row>
    <row r="41" spans="1:11" hidden="1" x14ac:dyDescent="0.25">
      <c r="A41" s="66" t="s">
        <v>40</v>
      </c>
      <c r="B41" s="5"/>
      <c r="C41" s="5"/>
      <c r="D41" s="5"/>
      <c r="E41" s="5"/>
      <c r="F41" s="5"/>
      <c r="G41" s="48"/>
      <c r="H41" s="48"/>
      <c r="I41" s="48"/>
      <c r="J41" s="48"/>
      <c r="K41" s="48"/>
    </row>
    <row r="42" spans="1:11" hidden="1" x14ac:dyDescent="0.25">
      <c r="A42" s="66" t="s">
        <v>42</v>
      </c>
      <c r="B42" s="5"/>
      <c r="C42" s="5"/>
      <c r="D42" s="5"/>
      <c r="E42" s="5"/>
      <c r="F42" s="5"/>
      <c r="G42" s="48"/>
      <c r="H42" s="48"/>
      <c r="I42" s="48"/>
      <c r="J42" s="48"/>
      <c r="K42" s="48"/>
    </row>
    <row r="43" spans="1:11" hidden="1" x14ac:dyDescent="0.25">
      <c r="A43" s="66" t="s">
        <v>43</v>
      </c>
      <c r="B43" s="5"/>
      <c r="C43" s="5"/>
      <c r="D43" s="5"/>
      <c r="E43" s="5"/>
      <c r="F43" s="5"/>
      <c r="G43" s="48"/>
      <c r="H43" s="48"/>
      <c r="I43" s="48"/>
      <c r="J43" s="48"/>
      <c r="K43" s="48"/>
    </row>
    <row r="44" spans="1:11" hidden="1" x14ac:dyDescent="0.25">
      <c r="A44" s="105" t="s">
        <v>36</v>
      </c>
      <c r="B44" s="103"/>
      <c r="C44" s="103"/>
      <c r="D44" s="103"/>
      <c r="E44" s="103"/>
      <c r="F44" s="103"/>
      <c r="G44" s="48"/>
      <c r="H44" s="48"/>
      <c r="I44" s="48"/>
      <c r="J44" s="48"/>
      <c r="K44" s="48"/>
    </row>
    <row r="45" spans="1:11" hidden="1" x14ac:dyDescent="0.25">
      <c r="A45" s="103" t="s">
        <v>34</v>
      </c>
      <c r="B45" s="103"/>
      <c r="C45" s="103"/>
      <c r="D45" s="103"/>
      <c r="E45" s="103"/>
      <c r="F45" s="103"/>
      <c r="G45" s="48"/>
      <c r="H45" s="48"/>
      <c r="I45" s="48"/>
      <c r="J45" s="48"/>
      <c r="K45" s="48"/>
    </row>
    <row r="46" spans="1:11" hidden="1" x14ac:dyDescent="0.25">
      <c r="A46" s="67">
        <v>-20000</v>
      </c>
      <c r="B46" s="5"/>
      <c r="C46" s="5"/>
      <c r="D46" s="5"/>
      <c r="E46" s="5"/>
      <c r="F46" s="5"/>
      <c r="G46" s="48"/>
      <c r="H46" s="48"/>
      <c r="I46" s="48"/>
      <c r="J46" s="48"/>
      <c r="K46" s="48"/>
    </row>
    <row r="47" spans="1:11" ht="25" hidden="1" x14ac:dyDescent="0.25">
      <c r="A47" s="138" t="s">
        <v>138</v>
      </c>
      <c r="B47" s="103"/>
      <c r="C47" s="103"/>
      <c r="D47" s="103"/>
      <c r="E47" s="103"/>
      <c r="F47" s="103"/>
      <c r="G47" s="48"/>
      <c r="H47" s="48"/>
      <c r="I47" s="48"/>
      <c r="J47" s="48"/>
      <c r="K47" s="48"/>
    </row>
    <row r="48" spans="1:11" ht="25" hidden="1" x14ac:dyDescent="0.25">
      <c r="A48" s="138" t="s">
        <v>137</v>
      </c>
      <c r="B48" s="103"/>
      <c r="C48" s="103"/>
      <c r="D48" s="103"/>
      <c r="E48" s="103"/>
      <c r="F48" s="103"/>
      <c r="G48" s="48"/>
      <c r="H48" s="48"/>
      <c r="I48" s="48"/>
      <c r="J48" s="48"/>
      <c r="K48" s="48"/>
    </row>
    <row r="49" spans="1:11" ht="25" hidden="1" x14ac:dyDescent="0.25">
      <c r="A49" s="139" t="s">
        <v>139</v>
      </c>
      <c r="B49" s="5"/>
      <c r="C49" s="5"/>
      <c r="D49" s="5"/>
      <c r="E49" s="5"/>
      <c r="F49" s="5"/>
      <c r="G49" s="48"/>
      <c r="H49" s="48"/>
      <c r="I49" s="48"/>
      <c r="J49" s="48"/>
      <c r="K49" s="48"/>
    </row>
    <row r="50" spans="1:11" ht="25" hidden="1" x14ac:dyDescent="0.25">
      <c r="A50" s="139" t="s">
        <v>113</v>
      </c>
      <c r="B50" s="5"/>
      <c r="C50" s="5"/>
      <c r="D50" s="5"/>
      <c r="E50" s="5"/>
      <c r="F50" s="5"/>
      <c r="G50" s="48"/>
      <c r="H50" s="48"/>
      <c r="I50" s="48"/>
      <c r="J50" s="48"/>
      <c r="K50" s="48"/>
    </row>
    <row r="51" spans="1:11" ht="37.5" hidden="1" x14ac:dyDescent="0.3">
      <c r="A51" s="139" t="s">
        <v>114</v>
      </c>
      <c r="B51" s="129"/>
      <c r="C51" s="129"/>
      <c r="D51" s="137"/>
      <c r="E51" s="68"/>
      <c r="F51" s="68"/>
      <c r="G51" s="48"/>
      <c r="H51" s="48"/>
      <c r="I51" s="48"/>
      <c r="J51" s="48"/>
      <c r="K51" s="48"/>
    </row>
    <row r="52" spans="1:11" ht="13" hidden="1" x14ac:dyDescent="0.3">
      <c r="A52" s="134" t="s">
        <v>117</v>
      </c>
      <c r="B52" s="135"/>
      <c r="C52" s="135"/>
      <c r="D52" s="128"/>
      <c r="E52" s="69"/>
      <c r="F52" s="69" t="b">
        <v>1</v>
      </c>
      <c r="G52" s="48"/>
      <c r="H52" s="48"/>
      <c r="I52" s="48"/>
      <c r="J52" s="48"/>
      <c r="K52" s="48"/>
    </row>
    <row r="53" spans="1:11" ht="13" hidden="1" x14ac:dyDescent="0.3">
      <c r="A53" s="136" t="s">
        <v>140</v>
      </c>
      <c r="B53" s="134"/>
      <c r="C53" s="134"/>
      <c r="D53" s="134"/>
      <c r="E53" s="69"/>
      <c r="F53" s="69" t="b">
        <v>0</v>
      </c>
      <c r="G53" s="48"/>
      <c r="H53" s="48"/>
      <c r="I53" s="48"/>
      <c r="J53" s="48"/>
      <c r="K53" s="48"/>
    </row>
    <row r="54" spans="1:11" ht="13" hidden="1" x14ac:dyDescent="0.25">
      <c r="A54" s="140"/>
      <c r="B54" s="130">
        <f>COUNT(Travel!B12:B21)</f>
        <v>9</v>
      </c>
      <c r="C54" s="130"/>
      <c r="D54" s="130">
        <f>COUNTIF(Travel!D12:D21,"*")</f>
        <v>9</v>
      </c>
      <c r="E54" s="131"/>
      <c r="F54" s="131" t="b">
        <f>MIN(B54,D54)=MAX(B54,D54)</f>
        <v>1</v>
      </c>
      <c r="G54" s="48"/>
      <c r="H54" s="48"/>
      <c r="I54" s="48"/>
      <c r="J54" s="48"/>
      <c r="K54" s="48"/>
    </row>
    <row r="55" spans="1:11" ht="13" hidden="1" x14ac:dyDescent="0.25">
      <c r="A55" s="140" t="s">
        <v>111</v>
      </c>
      <c r="B55" s="130">
        <f>COUNT(Travel!B29:B79)</f>
        <v>49</v>
      </c>
      <c r="C55" s="130"/>
      <c r="D55" s="130">
        <f>COUNTIF(Travel!D29:D79,"*")</f>
        <v>49</v>
      </c>
      <c r="E55" s="131"/>
      <c r="F55" s="131" t="b">
        <f>MIN(B55,D55)=MAX(B55,D55)</f>
        <v>1</v>
      </c>
    </row>
    <row r="56" spans="1:11" ht="13" hidden="1" x14ac:dyDescent="0.3">
      <c r="A56" s="141"/>
      <c r="B56" s="130">
        <f>COUNT(Travel!B88:B97)</f>
        <v>6</v>
      </c>
      <c r="C56" s="130"/>
      <c r="D56" s="130">
        <f>COUNTIF(Travel!D88:D97,"*")</f>
        <v>6</v>
      </c>
      <c r="E56" s="131"/>
      <c r="F56" s="131" t="b">
        <f>MIN(B56,D56)=MAX(B56,D56)</f>
        <v>1</v>
      </c>
    </row>
    <row r="57" spans="1:11" ht="13" hidden="1" x14ac:dyDescent="0.3">
      <c r="A57" s="142" t="s">
        <v>109</v>
      </c>
      <c r="B57" s="132">
        <f>COUNT(Hospitality!B11:B24)</f>
        <v>0</v>
      </c>
      <c r="C57" s="132"/>
      <c r="D57" s="132">
        <f>COUNTIF(Hospitality!D11:D24,"*")</f>
        <v>0</v>
      </c>
      <c r="E57" s="133"/>
      <c r="F57" s="133" t="b">
        <f>MIN(B57,D57)=MAX(B57,D57)</f>
        <v>1</v>
      </c>
    </row>
    <row r="58" spans="1:11" ht="13" hidden="1" x14ac:dyDescent="0.3">
      <c r="A58" s="143" t="s">
        <v>110</v>
      </c>
      <c r="B58" s="131">
        <f>COUNT('All other expenses'!B11:B25)</f>
        <v>4</v>
      </c>
      <c r="C58" s="131"/>
      <c r="D58" s="131">
        <f>COUNTIF('All other expenses'!D11:D25,"*")</f>
        <v>4</v>
      </c>
      <c r="E58" s="131"/>
      <c r="F58" s="131" t="b">
        <f>MIN(B58,D58)=MAX(B58,D58)</f>
        <v>1</v>
      </c>
    </row>
    <row r="59" spans="1:11" ht="13" hidden="1" x14ac:dyDescent="0.3">
      <c r="A59" s="142" t="s">
        <v>108</v>
      </c>
      <c r="B59" s="132">
        <f>COUNTIF('Gifts and benefits'!B11:B53,"*")</f>
        <v>39</v>
      </c>
      <c r="C59" s="132">
        <f>COUNTIF('Gifts and benefits'!C11:C53,"*")</f>
        <v>39</v>
      </c>
      <c r="D59" s="132"/>
      <c r="E59" s="132">
        <f>COUNTA('Gifts and benefits'!E11:E53)</f>
        <v>38</v>
      </c>
      <c r="F59" s="133" t="b">
        <f>MIN(B59,C59,E59)=MAX(B59,C59,E59)</f>
        <v>0</v>
      </c>
    </row>
    <row r="60"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9" orientation="landscape" r:id="rId1"/>
  <headerFooter alignWithMargins="0">
    <oddHeader>&amp;C&amp;"Verdana"&amp;8&amp;K000000[UNCLASSIFIED]&amp;1#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71"/>
  <sheetViews>
    <sheetView zoomScaleNormal="100" workbookViewId="0">
      <selection activeCell="A8" sqref="A8:E8"/>
    </sheetView>
  </sheetViews>
  <sheetFormatPr defaultColWidth="0" defaultRowHeight="12.5" zeroHeight="1" x14ac:dyDescent="0.25"/>
  <cols>
    <col min="1" max="1" width="35.7265625" style="17" customWidth="1"/>
    <col min="2" max="2" width="14.26953125" style="17" customWidth="1"/>
    <col min="3" max="3" width="71.453125" style="17" customWidth="1"/>
    <col min="4" max="4" width="50" style="17" customWidth="1"/>
    <col min="5" max="5" width="21.453125" style="17" customWidth="1"/>
    <col min="6" max="6" width="37.54296875" style="17" customWidth="1"/>
    <col min="7" max="9" width="9.1796875" style="17" hidden="1" customWidth="1"/>
    <col min="10" max="13" width="0" style="17" hidden="1" customWidth="1"/>
    <col min="14" max="16384" width="9.1796875" style="17" hidden="1"/>
  </cols>
  <sheetData>
    <row r="1" spans="1:6" ht="26.25" customHeight="1" x14ac:dyDescent="0.25">
      <c r="A1" s="170" t="s">
        <v>6</v>
      </c>
      <c r="B1" s="170"/>
      <c r="C1" s="170"/>
      <c r="D1" s="170"/>
      <c r="E1" s="170"/>
      <c r="F1" s="48"/>
    </row>
    <row r="2" spans="1:6" ht="21" customHeight="1" x14ac:dyDescent="0.25">
      <c r="A2" s="4" t="s">
        <v>2</v>
      </c>
      <c r="B2" s="173" t="str">
        <f>'Summary and sign-off'!B2:F2</f>
        <v>Inland Revenue</v>
      </c>
      <c r="C2" s="173"/>
      <c r="D2" s="173"/>
      <c r="E2" s="173"/>
      <c r="F2" s="48"/>
    </row>
    <row r="3" spans="1:6" ht="21" customHeight="1" x14ac:dyDescent="0.25">
      <c r="A3" s="4" t="s">
        <v>3</v>
      </c>
      <c r="B3" s="173" t="str">
        <f>'Summary and sign-off'!B3:F3</f>
        <v>Naomi Ferguson</v>
      </c>
      <c r="C3" s="173"/>
      <c r="D3" s="173"/>
      <c r="E3" s="173"/>
      <c r="F3" s="48"/>
    </row>
    <row r="4" spans="1:6" ht="21" customHeight="1" x14ac:dyDescent="0.25">
      <c r="A4" s="4" t="s">
        <v>77</v>
      </c>
      <c r="B4" s="173">
        <f>'Summary and sign-off'!B4:F4</f>
        <v>43282</v>
      </c>
      <c r="C4" s="173"/>
      <c r="D4" s="173"/>
      <c r="E4" s="173"/>
      <c r="F4" s="48"/>
    </row>
    <row r="5" spans="1:6" ht="21" customHeight="1" x14ac:dyDescent="0.25">
      <c r="A5" s="4" t="s">
        <v>78</v>
      </c>
      <c r="B5" s="173">
        <f>'Summary and sign-off'!B5:F5</f>
        <v>43646</v>
      </c>
      <c r="C5" s="173"/>
      <c r="D5" s="173"/>
      <c r="E5" s="173"/>
      <c r="F5" s="48"/>
    </row>
    <row r="6" spans="1:6" ht="21" customHeight="1" x14ac:dyDescent="0.25">
      <c r="A6" s="4" t="s">
        <v>29</v>
      </c>
      <c r="B6" s="168" t="s">
        <v>64</v>
      </c>
      <c r="C6" s="168"/>
      <c r="D6" s="168"/>
      <c r="E6" s="168"/>
      <c r="F6" s="48"/>
    </row>
    <row r="7" spans="1:6" ht="21" customHeight="1" x14ac:dyDescent="0.25">
      <c r="A7" s="4" t="s">
        <v>104</v>
      </c>
      <c r="B7" s="168" t="s">
        <v>116</v>
      </c>
      <c r="C7" s="168"/>
      <c r="D7" s="168"/>
      <c r="E7" s="168"/>
      <c r="F7" s="48"/>
    </row>
    <row r="8" spans="1:6" ht="36" customHeight="1" x14ac:dyDescent="0.3">
      <c r="A8" s="175" t="s">
        <v>4</v>
      </c>
      <c r="B8" s="176"/>
      <c r="C8" s="176"/>
      <c r="D8" s="176"/>
      <c r="E8" s="176"/>
      <c r="F8" s="24"/>
    </row>
    <row r="9" spans="1:6" ht="36" customHeight="1" x14ac:dyDescent="0.3">
      <c r="A9" s="177" t="s">
        <v>142</v>
      </c>
      <c r="B9" s="178"/>
      <c r="C9" s="178"/>
      <c r="D9" s="178"/>
      <c r="E9" s="178"/>
      <c r="F9" s="24"/>
    </row>
    <row r="10" spans="1:6" ht="24.75" customHeight="1" x14ac:dyDescent="0.35">
      <c r="A10" s="174" t="s">
        <v>143</v>
      </c>
      <c r="B10" s="180"/>
      <c r="C10" s="174"/>
      <c r="D10" s="174"/>
      <c r="E10" s="174"/>
      <c r="F10" s="49"/>
    </row>
    <row r="11" spans="1:6" ht="26.25" customHeight="1" x14ac:dyDescent="0.25">
      <c r="A11" s="37" t="s">
        <v>49</v>
      </c>
      <c r="B11" s="37" t="s">
        <v>144</v>
      </c>
      <c r="C11" s="37" t="s">
        <v>145</v>
      </c>
      <c r="D11" s="37" t="s">
        <v>102</v>
      </c>
      <c r="E11" s="37" t="s">
        <v>76</v>
      </c>
      <c r="F11" s="50"/>
    </row>
    <row r="12" spans="1:6" s="89" customFormat="1" hidden="1" x14ac:dyDescent="0.25">
      <c r="A12" s="114"/>
      <c r="B12" s="111"/>
      <c r="C12" s="112"/>
      <c r="D12" s="112"/>
      <c r="E12" s="113"/>
      <c r="F12" s="1"/>
    </row>
    <row r="13" spans="1:6" s="89" customFormat="1" ht="37.5" x14ac:dyDescent="0.25">
      <c r="A13" s="114" t="s">
        <v>172</v>
      </c>
      <c r="B13" s="111">
        <v>856.6</v>
      </c>
      <c r="C13" s="112" t="s">
        <v>345</v>
      </c>
      <c r="D13" s="112" t="s">
        <v>170</v>
      </c>
      <c r="E13" s="113" t="s">
        <v>171</v>
      </c>
      <c r="F13" s="1"/>
    </row>
    <row r="14" spans="1:6" s="89" customFormat="1" ht="37.5" x14ac:dyDescent="0.25">
      <c r="A14" s="114" t="s">
        <v>172</v>
      </c>
      <c r="B14" s="111">
        <v>89.47</v>
      </c>
      <c r="C14" s="112" t="s">
        <v>345</v>
      </c>
      <c r="D14" s="112" t="s">
        <v>170</v>
      </c>
      <c r="E14" s="113" t="s">
        <v>344</v>
      </c>
      <c r="F14" s="1"/>
    </row>
    <row r="15" spans="1:6" s="89" customFormat="1" ht="37.5" x14ac:dyDescent="0.25">
      <c r="A15" s="114" t="s">
        <v>172</v>
      </c>
      <c r="B15" s="111">
        <v>9396.82</v>
      </c>
      <c r="C15" s="112" t="s">
        <v>345</v>
      </c>
      <c r="D15" s="112" t="s">
        <v>173</v>
      </c>
      <c r="E15" s="113" t="s">
        <v>174</v>
      </c>
      <c r="F15" s="1"/>
    </row>
    <row r="16" spans="1:6" s="89" customFormat="1" ht="37.5" x14ac:dyDescent="0.25">
      <c r="A16" s="114" t="s">
        <v>172</v>
      </c>
      <c r="B16" s="111">
        <v>340.9</v>
      </c>
      <c r="C16" s="112" t="s">
        <v>345</v>
      </c>
      <c r="D16" s="112" t="s">
        <v>175</v>
      </c>
      <c r="E16" s="113" t="s">
        <v>176</v>
      </c>
      <c r="F16" s="1"/>
    </row>
    <row r="17" spans="1:6" s="89" customFormat="1" ht="37.5" x14ac:dyDescent="0.25">
      <c r="A17" s="114" t="s">
        <v>172</v>
      </c>
      <c r="B17" s="111">
        <v>781.34</v>
      </c>
      <c r="C17" s="112" t="s">
        <v>345</v>
      </c>
      <c r="D17" s="112" t="s">
        <v>333</v>
      </c>
      <c r="E17" s="113" t="s">
        <v>176</v>
      </c>
      <c r="F17" s="1"/>
    </row>
    <row r="18" spans="1:6" s="89" customFormat="1" ht="37.5" x14ac:dyDescent="0.25">
      <c r="A18" s="114" t="s">
        <v>172</v>
      </c>
      <c r="B18" s="111">
        <v>17.39</v>
      </c>
      <c r="C18" s="112" t="s">
        <v>345</v>
      </c>
      <c r="D18" s="112" t="s">
        <v>177</v>
      </c>
      <c r="E18" s="113" t="s">
        <v>176</v>
      </c>
      <c r="F18" s="1"/>
    </row>
    <row r="19" spans="1:6" s="89" customFormat="1" ht="12.75" customHeight="1" x14ac:dyDescent="0.25">
      <c r="A19" s="114" t="s">
        <v>172</v>
      </c>
      <c r="B19" s="111">
        <v>140</v>
      </c>
      <c r="C19" s="112" t="s">
        <v>345</v>
      </c>
      <c r="D19" s="112" t="s">
        <v>178</v>
      </c>
      <c r="E19" s="113" t="s">
        <v>171</v>
      </c>
      <c r="F19" s="1"/>
    </row>
    <row r="20" spans="1:6" s="89" customFormat="1" ht="37.5" x14ac:dyDescent="0.25">
      <c r="A20" s="114" t="s">
        <v>172</v>
      </c>
      <c r="B20" s="111">
        <v>20</v>
      </c>
      <c r="C20" s="112" t="s">
        <v>345</v>
      </c>
      <c r="D20" s="112" t="s">
        <v>290</v>
      </c>
      <c r="E20" s="113" t="s">
        <v>171</v>
      </c>
      <c r="F20" s="1"/>
    </row>
    <row r="21" spans="1:6" s="89" customFormat="1" ht="37.5" x14ac:dyDescent="0.25">
      <c r="A21" s="114" t="s">
        <v>172</v>
      </c>
      <c r="B21" s="111">
        <v>140.29</v>
      </c>
      <c r="C21" s="112" t="s">
        <v>345</v>
      </c>
      <c r="D21" s="112" t="s">
        <v>312</v>
      </c>
      <c r="E21" s="113" t="s">
        <v>313</v>
      </c>
      <c r="F21" s="1"/>
    </row>
    <row r="22" spans="1:6" s="89" customFormat="1" x14ac:dyDescent="0.25">
      <c r="A22" s="163" t="s">
        <v>319</v>
      </c>
      <c r="B22" s="111">
        <v>8211.61</v>
      </c>
      <c r="C22" s="112" t="s">
        <v>346</v>
      </c>
      <c r="D22" s="112" t="s">
        <v>173</v>
      </c>
      <c r="E22" s="112" t="s">
        <v>320</v>
      </c>
      <c r="F22" s="1"/>
    </row>
    <row r="23" spans="1:6" s="89" customFormat="1" x14ac:dyDescent="0.25">
      <c r="A23" s="163" t="s">
        <v>319</v>
      </c>
      <c r="B23" s="162">
        <v>1729.4</v>
      </c>
      <c r="C23" s="112" t="s">
        <v>346</v>
      </c>
      <c r="D23" s="112" t="s">
        <v>337</v>
      </c>
      <c r="E23" s="112" t="s">
        <v>336</v>
      </c>
      <c r="F23" s="1"/>
    </row>
    <row r="24" spans="1:6" s="89" customFormat="1" x14ac:dyDescent="0.25">
      <c r="A24" s="163" t="s">
        <v>319</v>
      </c>
      <c r="B24" s="162">
        <v>124.83</v>
      </c>
      <c r="C24" s="112" t="s">
        <v>346</v>
      </c>
      <c r="D24" s="112" t="s">
        <v>175</v>
      </c>
      <c r="E24" s="112" t="s">
        <v>321</v>
      </c>
      <c r="F24" s="1"/>
    </row>
    <row r="25" spans="1:6" ht="19.5" customHeight="1" x14ac:dyDescent="0.25">
      <c r="A25" s="124" t="s">
        <v>154</v>
      </c>
      <c r="B25" s="125">
        <f>SUM(B12:B24)</f>
        <v>21848.65</v>
      </c>
      <c r="C25" s="126" t="str">
        <f>IF(SUBTOTAL(3,B12:B21)=SUBTOTAL(103,B12:B21),'Summary and sign-off'!$A$47,'Summary and sign-off'!$A$48)</f>
        <v>Check - there are no hidden rows with data</v>
      </c>
      <c r="D25" s="179" t="str">
        <f>IF('Summary and sign-off'!F54='Summary and sign-off'!F53,'Summary and sign-off'!A50,'Summary and sign-off'!A49)</f>
        <v>Check - each entry provides sufficient information</v>
      </c>
      <c r="E25" s="179"/>
      <c r="F25" s="48"/>
    </row>
    <row r="26" spans="1:6" ht="10.5" customHeight="1" x14ac:dyDescent="0.3">
      <c r="A26" s="29"/>
      <c r="B26" s="24"/>
      <c r="C26" s="29"/>
      <c r="D26" s="29"/>
      <c r="E26" s="29"/>
      <c r="F26" s="29"/>
    </row>
    <row r="27" spans="1:6" ht="24.75" customHeight="1" x14ac:dyDescent="0.35">
      <c r="A27" s="174" t="s">
        <v>92</v>
      </c>
      <c r="B27" s="174"/>
      <c r="C27" s="174"/>
      <c r="D27" s="174"/>
      <c r="E27" s="174"/>
      <c r="F27" s="49"/>
    </row>
    <row r="28" spans="1:6" ht="27" customHeight="1" x14ac:dyDescent="0.25">
      <c r="A28" s="37" t="s">
        <v>49</v>
      </c>
      <c r="B28" s="37" t="s">
        <v>31</v>
      </c>
      <c r="C28" s="37" t="s">
        <v>146</v>
      </c>
      <c r="D28" s="37" t="s">
        <v>102</v>
      </c>
      <c r="E28" s="37" t="s">
        <v>76</v>
      </c>
      <c r="F28" s="50"/>
    </row>
    <row r="29" spans="1:6" s="89" customFormat="1" hidden="1" x14ac:dyDescent="0.25">
      <c r="A29" s="114"/>
      <c r="B29" s="111"/>
      <c r="C29" s="112"/>
      <c r="D29" s="112"/>
      <c r="E29" s="113"/>
      <c r="F29" s="1"/>
    </row>
    <row r="30" spans="1:6" s="89" customFormat="1" x14ac:dyDescent="0.25">
      <c r="A30" s="114" t="s">
        <v>183</v>
      </c>
      <c r="B30" s="111">
        <v>97.41</v>
      </c>
      <c r="C30" s="112" t="s">
        <v>347</v>
      </c>
      <c r="D30" s="112" t="s">
        <v>175</v>
      </c>
      <c r="E30" s="113" t="s">
        <v>184</v>
      </c>
      <c r="F30" s="1"/>
    </row>
    <row r="31" spans="1:6" s="89" customFormat="1" ht="25" x14ac:dyDescent="0.25">
      <c r="A31" s="114" t="s">
        <v>288</v>
      </c>
      <c r="B31" s="111">
        <v>11.5</v>
      </c>
      <c r="C31" s="112" t="s">
        <v>348</v>
      </c>
      <c r="D31" s="112" t="s">
        <v>286</v>
      </c>
      <c r="E31" s="113" t="s">
        <v>287</v>
      </c>
      <c r="F31" s="1"/>
    </row>
    <row r="32" spans="1:6" s="89" customFormat="1" ht="25" x14ac:dyDescent="0.25">
      <c r="A32" s="114" t="s">
        <v>288</v>
      </c>
      <c r="B32" s="111">
        <v>428.81</v>
      </c>
      <c r="C32" s="112" t="s">
        <v>348</v>
      </c>
      <c r="D32" s="112" t="s">
        <v>175</v>
      </c>
      <c r="E32" s="113" t="s">
        <v>289</v>
      </c>
      <c r="F32" s="1"/>
    </row>
    <row r="33" spans="1:6" s="89" customFormat="1" ht="25" x14ac:dyDescent="0.25">
      <c r="A33" s="114" t="s">
        <v>288</v>
      </c>
      <c r="B33" s="111">
        <v>415.99</v>
      </c>
      <c r="C33" s="112" t="s">
        <v>348</v>
      </c>
      <c r="D33" s="112" t="s">
        <v>170</v>
      </c>
      <c r="E33" s="113" t="s">
        <v>289</v>
      </c>
      <c r="F33" s="1"/>
    </row>
    <row r="34" spans="1:6" s="89" customFormat="1" ht="25" x14ac:dyDescent="0.25">
      <c r="A34" s="114" t="s">
        <v>288</v>
      </c>
      <c r="B34" s="111">
        <v>65</v>
      </c>
      <c r="C34" s="112" t="s">
        <v>348</v>
      </c>
      <c r="D34" s="112" t="s">
        <v>333</v>
      </c>
      <c r="E34" s="113" t="s">
        <v>289</v>
      </c>
      <c r="F34" s="1"/>
    </row>
    <row r="35" spans="1:6" s="89" customFormat="1" ht="25" x14ac:dyDescent="0.25">
      <c r="A35" s="114" t="s">
        <v>288</v>
      </c>
      <c r="B35" s="111">
        <v>42.3</v>
      </c>
      <c r="C35" s="112" t="s">
        <v>348</v>
      </c>
      <c r="D35" s="112" t="s">
        <v>297</v>
      </c>
      <c r="E35" s="113" t="s">
        <v>298</v>
      </c>
      <c r="F35" s="1"/>
    </row>
    <row r="36" spans="1:6" s="89" customFormat="1" x14ac:dyDescent="0.25">
      <c r="A36" s="114" t="s">
        <v>293</v>
      </c>
      <c r="B36" s="111">
        <v>245.53</v>
      </c>
      <c r="C36" s="112" t="s">
        <v>294</v>
      </c>
      <c r="D36" s="112" t="s">
        <v>170</v>
      </c>
      <c r="E36" s="113" t="s">
        <v>287</v>
      </c>
      <c r="F36" s="1"/>
    </row>
    <row r="37" spans="1:6" s="89" customFormat="1" x14ac:dyDescent="0.25">
      <c r="A37" s="114" t="s">
        <v>293</v>
      </c>
      <c r="B37" s="111">
        <v>367.47</v>
      </c>
      <c r="C37" s="112" t="s">
        <v>294</v>
      </c>
      <c r="D37" s="112" t="s">
        <v>173</v>
      </c>
      <c r="E37" s="113" t="s">
        <v>287</v>
      </c>
      <c r="F37" s="1"/>
    </row>
    <row r="38" spans="1:6" s="89" customFormat="1" x14ac:dyDescent="0.25">
      <c r="A38" s="114" t="s">
        <v>293</v>
      </c>
      <c r="B38" s="111">
        <v>255</v>
      </c>
      <c r="C38" s="112" t="s">
        <v>294</v>
      </c>
      <c r="D38" s="112" t="s">
        <v>334</v>
      </c>
      <c r="E38" s="113" t="s">
        <v>287</v>
      </c>
      <c r="F38" s="1"/>
    </row>
    <row r="39" spans="1:6" s="89" customFormat="1" x14ac:dyDescent="0.25">
      <c r="A39" s="114" t="s">
        <v>293</v>
      </c>
      <c r="B39" s="111">
        <v>125.7</v>
      </c>
      <c r="C39" s="112" t="s">
        <v>294</v>
      </c>
      <c r="D39" s="112" t="s">
        <v>175</v>
      </c>
      <c r="E39" s="113" t="s">
        <v>287</v>
      </c>
      <c r="F39" s="1"/>
    </row>
    <row r="40" spans="1:6" s="89" customFormat="1" ht="25" x14ac:dyDescent="0.25">
      <c r="A40" s="114" t="s">
        <v>303</v>
      </c>
      <c r="B40" s="111">
        <v>394.22</v>
      </c>
      <c r="C40" s="112" t="s">
        <v>349</v>
      </c>
      <c r="D40" s="112" t="s">
        <v>173</v>
      </c>
      <c r="E40" s="113" t="s">
        <v>304</v>
      </c>
      <c r="F40" s="1"/>
    </row>
    <row r="41" spans="1:6" s="89" customFormat="1" x14ac:dyDescent="0.25">
      <c r="A41" s="114" t="s">
        <v>303</v>
      </c>
      <c r="B41" s="111">
        <v>175.5</v>
      </c>
      <c r="C41" s="112" t="s">
        <v>349</v>
      </c>
      <c r="D41" s="112" t="s">
        <v>170</v>
      </c>
      <c r="E41" s="113" t="s">
        <v>305</v>
      </c>
      <c r="F41" s="1"/>
    </row>
    <row r="42" spans="1:6" s="89" customFormat="1" x14ac:dyDescent="0.25">
      <c r="A42" s="114" t="s">
        <v>303</v>
      </c>
      <c r="B42" s="111">
        <v>49</v>
      </c>
      <c r="C42" s="112" t="s">
        <v>349</v>
      </c>
      <c r="D42" s="112" t="s">
        <v>333</v>
      </c>
      <c r="E42" s="113" t="s">
        <v>306</v>
      </c>
      <c r="F42" s="1"/>
    </row>
    <row r="43" spans="1:6" s="89" customFormat="1" ht="25" x14ac:dyDescent="0.25">
      <c r="A43" s="114" t="s">
        <v>303</v>
      </c>
      <c r="B43" s="111">
        <v>232.36</v>
      </c>
      <c r="C43" s="112" t="s">
        <v>349</v>
      </c>
      <c r="D43" s="112" t="s">
        <v>175</v>
      </c>
      <c r="E43" s="113" t="s">
        <v>304</v>
      </c>
      <c r="F43" s="1"/>
    </row>
    <row r="44" spans="1:6" s="89" customFormat="1" x14ac:dyDescent="0.25">
      <c r="A44" s="114" t="s">
        <v>295</v>
      </c>
      <c r="B44" s="111">
        <v>199</v>
      </c>
      <c r="C44" s="112" t="s">
        <v>350</v>
      </c>
      <c r="D44" s="112" t="s">
        <v>170</v>
      </c>
      <c r="E44" s="113" t="s">
        <v>296</v>
      </c>
      <c r="F44" s="1"/>
    </row>
    <row r="45" spans="1:6" s="89" customFormat="1" x14ac:dyDescent="0.25">
      <c r="A45" s="114" t="s">
        <v>295</v>
      </c>
      <c r="B45" s="111">
        <v>310.14</v>
      </c>
      <c r="C45" s="112" t="s">
        <v>350</v>
      </c>
      <c r="D45" s="112" t="s">
        <v>173</v>
      </c>
      <c r="E45" s="113" t="s">
        <v>299</v>
      </c>
      <c r="F45" s="1"/>
    </row>
    <row r="46" spans="1:6" s="89" customFormat="1" x14ac:dyDescent="0.25">
      <c r="A46" s="114" t="s">
        <v>295</v>
      </c>
      <c r="B46" s="111">
        <v>74.959999999999994</v>
      </c>
      <c r="C46" s="112" t="s">
        <v>350</v>
      </c>
      <c r="D46" s="112" t="s">
        <v>333</v>
      </c>
      <c r="E46" s="113" t="s">
        <v>299</v>
      </c>
      <c r="F46" s="1"/>
    </row>
    <row r="47" spans="1:6" s="89" customFormat="1" x14ac:dyDescent="0.25">
      <c r="A47" s="114" t="s">
        <v>295</v>
      </c>
      <c r="B47" s="111">
        <v>105.37</v>
      </c>
      <c r="C47" s="112" t="s">
        <v>350</v>
      </c>
      <c r="D47" s="112" t="s">
        <v>175</v>
      </c>
      <c r="E47" s="113" t="s">
        <v>299</v>
      </c>
      <c r="F47" s="1"/>
    </row>
    <row r="48" spans="1:6" s="89" customFormat="1" x14ac:dyDescent="0.25">
      <c r="A48" s="114" t="s">
        <v>301</v>
      </c>
      <c r="B48" s="111">
        <v>380.42</v>
      </c>
      <c r="C48" s="112" t="s">
        <v>351</v>
      </c>
      <c r="D48" s="112" t="s">
        <v>173</v>
      </c>
      <c r="E48" s="113" t="s">
        <v>302</v>
      </c>
      <c r="F48" s="1"/>
    </row>
    <row r="49" spans="1:6" s="89" customFormat="1" x14ac:dyDescent="0.25">
      <c r="A49" s="114" t="s">
        <v>301</v>
      </c>
      <c r="B49" s="111">
        <v>305.7</v>
      </c>
      <c r="C49" s="112" t="s">
        <v>351</v>
      </c>
      <c r="D49" s="112" t="s">
        <v>175</v>
      </c>
      <c r="E49" s="113" t="s">
        <v>302</v>
      </c>
      <c r="F49" s="1"/>
    </row>
    <row r="50" spans="1:6" s="89" customFormat="1" x14ac:dyDescent="0.25">
      <c r="A50" s="114" t="s">
        <v>307</v>
      </c>
      <c r="B50" s="111">
        <v>358.66</v>
      </c>
      <c r="C50" s="112" t="s">
        <v>352</v>
      </c>
      <c r="D50" s="112" t="s">
        <v>173</v>
      </c>
      <c r="E50" s="113" t="s">
        <v>308</v>
      </c>
      <c r="F50" s="1"/>
    </row>
    <row r="51" spans="1:6" s="89" customFormat="1" x14ac:dyDescent="0.25">
      <c r="A51" s="114" t="s">
        <v>307</v>
      </c>
      <c r="B51" s="111">
        <v>220.01</v>
      </c>
      <c r="C51" s="112" t="s">
        <v>352</v>
      </c>
      <c r="D51" s="112" t="s">
        <v>175</v>
      </c>
      <c r="E51" s="113" t="s">
        <v>308</v>
      </c>
      <c r="F51" s="1"/>
    </row>
    <row r="52" spans="1:6" s="89" customFormat="1" ht="37.5" x14ac:dyDescent="0.25">
      <c r="A52" s="114" t="s">
        <v>300</v>
      </c>
      <c r="B52" s="111">
        <v>986.4</v>
      </c>
      <c r="C52" s="112" t="s">
        <v>353</v>
      </c>
      <c r="D52" s="112" t="s">
        <v>170</v>
      </c>
      <c r="E52" s="113" t="s">
        <v>287</v>
      </c>
      <c r="F52" s="1"/>
    </row>
    <row r="53" spans="1:6" s="89" customFormat="1" ht="37.5" x14ac:dyDescent="0.25">
      <c r="A53" s="114" t="s">
        <v>300</v>
      </c>
      <c r="B53" s="111">
        <v>464.91</v>
      </c>
      <c r="C53" s="112" t="s">
        <v>353</v>
      </c>
      <c r="D53" s="112" t="s">
        <v>173</v>
      </c>
      <c r="E53" s="113" t="s">
        <v>287</v>
      </c>
      <c r="F53" s="1"/>
    </row>
    <row r="54" spans="1:6" s="89" customFormat="1" ht="37.5" x14ac:dyDescent="0.25">
      <c r="A54" s="114" t="s">
        <v>300</v>
      </c>
      <c r="B54" s="111">
        <v>94</v>
      </c>
      <c r="C54" s="112" t="s">
        <v>353</v>
      </c>
      <c r="D54" s="112" t="s">
        <v>333</v>
      </c>
      <c r="E54" s="113" t="s">
        <v>287</v>
      </c>
      <c r="F54" s="1"/>
    </row>
    <row r="55" spans="1:6" s="89" customFormat="1" ht="37.5" x14ac:dyDescent="0.25">
      <c r="A55" s="114" t="s">
        <v>300</v>
      </c>
      <c r="B55" s="111">
        <v>408.3</v>
      </c>
      <c r="C55" s="112" t="s">
        <v>353</v>
      </c>
      <c r="D55" s="112" t="s">
        <v>175</v>
      </c>
      <c r="E55" s="113" t="s">
        <v>287</v>
      </c>
      <c r="F55" s="1"/>
    </row>
    <row r="56" spans="1:6" s="89" customFormat="1" ht="25" x14ac:dyDescent="0.25">
      <c r="A56" s="114" t="s">
        <v>309</v>
      </c>
      <c r="B56" s="111">
        <v>445.14</v>
      </c>
      <c r="C56" s="112" t="s">
        <v>354</v>
      </c>
      <c r="D56" s="112" t="s">
        <v>173</v>
      </c>
      <c r="E56" s="113" t="s">
        <v>310</v>
      </c>
      <c r="F56" s="1"/>
    </row>
    <row r="57" spans="1:6" s="89" customFormat="1" x14ac:dyDescent="0.25">
      <c r="A57" s="114" t="s">
        <v>309</v>
      </c>
      <c r="B57" s="111">
        <v>404</v>
      </c>
      <c r="C57" s="112" t="s">
        <v>354</v>
      </c>
      <c r="D57" s="112" t="s">
        <v>170</v>
      </c>
      <c r="E57" s="113" t="s">
        <v>311</v>
      </c>
      <c r="F57" s="1"/>
    </row>
    <row r="58" spans="1:6" s="89" customFormat="1" x14ac:dyDescent="0.25">
      <c r="A58" s="114" t="s">
        <v>309</v>
      </c>
      <c r="B58" s="111">
        <v>32</v>
      </c>
      <c r="C58" s="112" t="s">
        <v>354</v>
      </c>
      <c r="D58" s="112" t="s">
        <v>333</v>
      </c>
      <c r="E58" s="113" t="s">
        <v>311</v>
      </c>
      <c r="F58" s="1"/>
    </row>
    <row r="59" spans="1:6" s="89" customFormat="1" ht="25" x14ac:dyDescent="0.25">
      <c r="A59" s="114" t="s">
        <v>309</v>
      </c>
      <c r="B59" s="111">
        <v>96.6</v>
      </c>
      <c r="C59" s="112" t="s">
        <v>354</v>
      </c>
      <c r="D59" s="112" t="s">
        <v>175</v>
      </c>
      <c r="E59" s="113" t="s">
        <v>310</v>
      </c>
      <c r="F59" s="1"/>
    </row>
    <row r="60" spans="1:6" s="89" customFormat="1" x14ac:dyDescent="0.25">
      <c r="A60" s="114" t="s">
        <v>220</v>
      </c>
      <c r="B60" s="111">
        <v>45.11</v>
      </c>
      <c r="C60" s="112" t="s">
        <v>315</v>
      </c>
      <c r="D60" s="112" t="s">
        <v>181</v>
      </c>
      <c r="E60" s="113" t="s">
        <v>182</v>
      </c>
      <c r="F60" s="1"/>
    </row>
    <row r="61" spans="1:6" s="89" customFormat="1" x14ac:dyDescent="0.25">
      <c r="A61" s="114" t="s">
        <v>323</v>
      </c>
      <c r="B61" s="111">
        <v>767.51</v>
      </c>
      <c r="C61" s="112" t="s">
        <v>355</v>
      </c>
      <c r="D61" s="112" t="s">
        <v>173</v>
      </c>
      <c r="E61" s="113" t="s">
        <v>324</v>
      </c>
      <c r="F61" s="1"/>
    </row>
    <row r="62" spans="1:6" s="89" customFormat="1" x14ac:dyDescent="0.25">
      <c r="A62" s="114" t="s">
        <v>323</v>
      </c>
      <c r="B62" s="111">
        <v>447.01</v>
      </c>
      <c r="C62" s="112" t="s">
        <v>355</v>
      </c>
      <c r="D62" s="112" t="s">
        <v>170</v>
      </c>
      <c r="E62" s="113" t="s">
        <v>324</v>
      </c>
      <c r="F62" s="1"/>
    </row>
    <row r="63" spans="1:6" s="89" customFormat="1" x14ac:dyDescent="0.25">
      <c r="A63" s="114" t="s">
        <v>323</v>
      </c>
      <c r="B63" s="111">
        <v>471.5</v>
      </c>
      <c r="C63" s="112" t="s">
        <v>355</v>
      </c>
      <c r="D63" s="112" t="s">
        <v>325</v>
      </c>
      <c r="E63" s="113" t="s">
        <v>324</v>
      </c>
      <c r="F63" s="1"/>
    </row>
    <row r="64" spans="1:6" s="89" customFormat="1" x14ac:dyDescent="0.25">
      <c r="A64" s="114" t="s">
        <v>323</v>
      </c>
      <c r="B64" s="111">
        <v>126.69</v>
      </c>
      <c r="C64" s="112" t="s">
        <v>355</v>
      </c>
      <c r="D64" s="112" t="s">
        <v>175</v>
      </c>
      <c r="E64" s="113" t="s">
        <v>324</v>
      </c>
      <c r="F64" s="1"/>
    </row>
    <row r="65" spans="1:6" s="89" customFormat="1" x14ac:dyDescent="0.25">
      <c r="A65" s="114" t="s">
        <v>331</v>
      </c>
      <c r="B65" s="111">
        <v>333.89</v>
      </c>
      <c r="C65" s="112" t="s">
        <v>356</v>
      </c>
      <c r="D65" s="112" t="s">
        <v>173</v>
      </c>
      <c r="E65" s="113" t="s">
        <v>332</v>
      </c>
      <c r="F65" s="1"/>
    </row>
    <row r="66" spans="1:6" s="89" customFormat="1" x14ac:dyDescent="0.25">
      <c r="A66" s="114" t="s">
        <v>331</v>
      </c>
      <c r="B66" s="111">
        <v>214.04</v>
      </c>
      <c r="C66" s="112" t="s">
        <v>356</v>
      </c>
      <c r="D66" s="112" t="s">
        <v>175</v>
      </c>
      <c r="E66" s="113" t="s">
        <v>327</v>
      </c>
      <c r="F66" s="1"/>
    </row>
    <row r="67" spans="1:6" s="89" customFormat="1" x14ac:dyDescent="0.25">
      <c r="A67" s="163" t="s">
        <v>317</v>
      </c>
      <c r="B67" s="111">
        <v>435.02</v>
      </c>
      <c r="C67" s="112" t="s">
        <v>357</v>
      </c>
      <c r="D67" s="112" t="s">
        <v>173</v>
      </c>
      <c r="E67" s="112" t="s">
        <v>318</v>
      </c>
      <c r="F67" s="1"/>
    </row>
    <row r="68" spans="1:6" s="89" customFormat="1" x14ac:dyDescent="0.25">
      <c r="A68" s="163" t="s">
        <v>317</v>
      </c>
      <c r="B68" s="111">
        <v>183.03</v>
      </c>
      <c r="C68" s="112" t="s">
        <v>357</v>
      </c>
      <c r="D68" s="112" t="s">
        <v>175</v>
      </c>
      <c r="E68" s="112" t="s">
        <v>182</v>
      </c>
      <c r="F68" s="1"/>
    </row>
    <row r="69" spans="1:6" s="89" customFormat="1" x14ac:dyDescent="0.25">
      <c r="A69" s="163" t="s">
        <v>326</v>
      </c>
      <c r="B69" s="111">
        <v>323.7</v>
      </c>
      <c r="C69" s="112" t="s">
        <v>358</v>
      </c>
      <c r="D69" s="112" t="s">
        <v>173</v>
      </c>
      <c r="E69" s="112" t="s">
        <v>327</v>
      </c>
      <c r="F69" s="1"/>
    </row>
    <row r="70" spans="1:6" s="89" customFormat="1" x14ac:dyDescent="0.25">
      <c r="A70" s="163" t="s">
        <v>326</v>
      </c>
      <c r="B70" s="111">
        <v>202.5</v>
      </c>
      <c r="C70" s="112" t="s">
        <v>358</v>
      </c>
      <c r="D70" s="112" t="s">
        <v>170</v>
      </c>
      <c r="E70" s="113" t="s">
        <v>305</v>
      </c>
      <c r="F70" s="1"/>
    </row>
    <row r="71" spans="1:6" s="89" customFormat="1" x14ac:dyDescent="0.25">
      <c r="A71" s="163" t="s">
        <v>326</v>
      </c>
      <c r="B71" s="111">
        <v>53.71</v>
      </c>
      <c r="C71" s="112" t="s">
        <v>358</v>
      </c>
      <c r="D71" s="112" t="s">
        <v>328</v>
      </c>
      <c r="E71" s="113" t="s">
        <v>329</v>
      </c>
      <c r="F71" s="1"/>
    </row>
    <row r="72" spans="1:6" s="89" customFormat="1" x14ac:dyDescent="0.25">
      <c r="A72" s="163" t="s">
        <v>326</v>
      </c>
      <c r="B72" s="111">
        <v>23</v>
      </c>
      <c r="C72" s="112" t="s">
        <v>358</v>
      </c>
      <c r="D72" s="112" t="s">
        <v>335</v>
      </c>
      <c r="E72" s="113" t="s">
        <v>305</v>
      </c>
      <c r="F72" s="1"/>
    </row>
    <row r="73" spans="1:6" s="89" customFormat="1" x14ac:dyDescent="0.25">
      <c r="A73" s="163" t="s">
        <v>326</v>
      </c>
      <c r="B73" s="111">
        <v>113.3</v>
      </c>
      <c r="C73" s="112" t="s">
        <v>358</v>
      </c>
      <c r="D73" s="112" t="s">
        <v>175</v>
      </c>
      <c r="E73" s="113" t="s">
        <v>327</v>
      </c>
      <c r="F73" s="1"/>
    </row>
    <row r="74" spans="1:6" s="89" customFormat="1" x14ac:dyDescent="0.25">
      <c r="A74" s="110" t="s">
        <v>342</v>
      </c>
      <c r="B74" s="111">
        <v>604.66</v>
      </c>
      <c r="C74" s="112" t="s">
        <v>359</v>
      </c>
      <c r="D74" s="112" t="s">
        <v>173</v>
      </c>
      <c r="E74" s="113" t="s">
        <v>287</v>
      </c>
      <c r="F74" s="1"/>
    </row>
    <row r="75" spans="1:6" s="89" customFormat="1" x14ac:dyDescent="0.25">
      <c r="A75" s="110" t="s">
        <v>342</v>
      </c>
      <c r="B75" s="111">
        <v>219.12</v>
      </c>
      <c r="C75" s="112" t="s">
        <v>359</v>
      </c>
      <c r="D75" s="112" t="s">
        <v>170</v>
      </c>
      <c r="E75" s="113" t="s">
        <v>343</v>
      </c>
      <c r="F75" s="1"/>
    </row>
    <row r="76" spans="1:6" s="89" customFormat="1" x14ac:dyDescent="0.25">
      <c r="A76" s="110" t="s">
        <v>342</v>
      </c>
      <c r="B76" s="111">
        <v>40</v>
      </c>
      <c r="C76" s="112" t="s">
        <v>359</v>
      </c>
      <c r="D76" s="112" t="s">
        <v>335</v>
      </c>
      <c r="E76" s="113" t="s">
        <v>343</v>
      </c>
      <c r="F76" s="1"/>
    </row>
    <row r="77" spans="1:6" s="89" customFormat="1" x14ac:dyDescent="0.25">
      <c r="A77" s="110" t="s">
        <v>342</v>
      </c>
      <c r="B77" s="111">
        <v>253.38</v>
      </c>
      <c r="C77" s="112" t="s">
        <v>359</v>
      </c>
      <c r="D77" s="112" t="s">
        <v>175</v>
      </c>
      <c r="E77" s="113" t="s">
        <v>287</v>
      </c>
      <c r="F77" s="1"/>
    </row>
    <row r="78" spans="1:6" s="89" customFormat="1" ht="25" x14ac:dyDescent="0.25">
      <c r="A78" s="114" t="s">
        <v>330</v>
      </c>
      <c r="B78" s="111">
        <v>662.05</v>
      </c>
      <c r="C78" s="111" t="s">
        <v>360</v>
      </c>
      <c r="D78" s="112" t="s">
        <v>173</v>
      </c>
      <c r="E78" s="112" t="s">
        <v>327</v>
      </c>
      <c r="F78" s="113"/>
    </row>
    <row r="79" spans="1:6" s="89" customFormat="1" ht="12.75" hidden="1" customHeight="1" x14ac:dyDescent="0.25">
      <c r="A79" s="114"/>
      <c r="B79" s="111"/>
      <c r="C79" s="112"/>
      <c r="D79" s="112"/>
      <c r="E79" s="113"/>
      <c r="F79" s="1"/>
    </row>
    <row r="80" spans="1:6" s="89" customFormat="1" ht="25" x14ac:dyDescent="0.25">
      <c r="A80" s="114" t="s">
        <v>330</v>
      </c>
      <c r="B80" s="111">
        <v>340</v>
      </c>
      <c r="C80" s="111" t="s">
        <v>360</v>
      </c>
      <c r="D80" s="112" t="s">
        <v>170</v>
      </c>
      <c r="E80" s="112" t="s">
        <v>305</v>
      </c>
      <c r="F80" s="1"/>
    </row>
    <row r="81" spans="1:6" s="89" customFormat="1" ht="25" x14ac:dyDescent="0.25">
      <c r="A81" s="114" t="s">
        <v>330</v>
      </c>
      <c r="B81" s="111">
        <v>21.01</v>
      </c>
      <c r="C81" s="111" t="s">
        <v>360</v>
      </c>
      <c r="D81" s="112" t="s">
        <v>181</v>
      </c>
      <c r="E81" s="112" t="s">
        <v>305</v>
      </c>
      <c r="F81" s="1"/>
    </row>
    <row r="82" spans="1:6" s="89" customFormat="1" ht="12.75" customHeight="1" x14ac:dyDescent="0.25">
      <c r="A82" s="114"/>
      <c r="B82" s="164"/>
      <c r="C82" s="111"/>
      <c r="D82" s="112"/>
      <c r="E82" s="112"/>
      <c r="F82" s="1"/>
    </row>
    <row r="83" spans="1:6" s="89" customFormat="1" ht="12.75" customHeight="1" x14ac:dyDescent="0.25">
      <c r="A83" s="114"/>
      <c r="B83" s="114"/>
      <c r="C83" s="111"/>
      <c r="D83" s="112"/>
      <c r="E83" s="112"/>
      <c r="F83" s="1"/>
    </row>
    <row r="84" spans="1:6" ht="19.5" customHeight="1" x14ac:dyDescent="0.25">
      <c r="A84" s="124" t="s">
        <v>155</v>
      </c>
      <c r="B84" s="125">
        <f>SUM(B29:B83)</f>
        <v>13671.630000000001</v>
      </c>
      <c r="C84" s="160" t="str">
        <f>IF(SUBTOTAL(3,B29:B79)=SUBTOTAL(103,B29:B79),'Summary and sign-off'!$A$47,'Summary and sign-off'!$A$48)</f>
        <v>Check - there are no hidden rows with data</v>
      </c>
      <c r="D84" s="160" t="str">
        <f>IF('Summary and sign-off'!F55='Summary and sign-off'!F53,'Summary and sign-off'!A50,'Summary and sign-off'!A49)</f>
        <v>Check - each entry provides sufficient information</v>
      </c>
      <c r="E84" s="160"/>
      <c r="F84" s="48"/>
    </row>
    <row r="85" spans="1:6" ht="10.5" customHeight="1" x14ac:dyDescent="0.3">
      <c r="A85" s="29"/>
      <c r="B85" s="24"/>
      <c r="C85" s="29"/>
      <c r="D85" s="29"/>
      <c r="E85" s="29"/>
      <c r="F85" s="29"/>
    </row>
    <row r="86" spans="1:6" ht="24.75" customHeight="1" x14ac:dyDescent="0.25">
      <c r="A86" s="161" t="s">
        <v>44</v>
      </c>
      <c r="B86" s="161"/>
      <c r="C86" s="161"/>
      <c r="D86" s="161"/>
      <c r="E86" s="161"/>
      <c r="F86" s="48"/>
    </row>
    <row r="87" spans="1:6" ht="27" customHeight="1" x14ac:dyDescent="0.25">
      <c r="A87" s="37" t="s">
        <v>49</v>
      </c>
      <c r="B87" s="37" t="s">
        <v>31</v>
      </c>
      <c r="C87" s="37" t="s">
        <v>147</v>
      </c>
      <c r="D87" s="37" t="s">
        <v>88</v>
      </c>
      <c r="E87" s="37" t="s">
        <v>76</v>
      </c>
      <c r="F87" s="51"/>
    </row>
    <row r="88" spans="1:6" s="89" customFormat="1" ht="12.75" hidden="1" customHeight="1" x14ac:dyDescent="0.25">
      <c r="A88" s="114"/>
      <c r="B88" s="111"/>
      <c r="C88" s="112"/>
      <c r="D88" s="112"/>
      <c r="E88" s="113"/>
      <c r="F88" s="1"/>
    </row>
    <row r="89" spans="1:6" s="89" customFormat="1" x14ac:dyDescent="0.25">
      <c r="A89" s="114" t="s">
        <v>179</v>
      </c>
      <c r="B89" s="111">
        <v>10.36</v>
      </c>
      <c r="C89" s="112" t="s">
        <v>180</v>
      </c>
      <c r="D89" s="112" t="s">
        <v>181</v>
      </c>
      <c r="E89" s="113" t="s">
        <v>182</v>
      </c>
      <c r="F89" s="1"/>
    </row>
    <row r="90" spans="1:6" s="89" customFormat="1" x14ac:dyDescent="0.25">
      <c r="A90" s="114" t="s">
        <v>291</v>
      </c>
      <c r="B90" s="111">
        <v>13</v>
      </c>
      <c r="C90" s="112" t="s">
        <v>292</v>
      </c>
      <c r="D90" s="112" t="s">
        <v>181</v>
      </c>
      <c r="E90" s="113" t="s">
        <v>182</v>
      </c>
      <c r="F90" s="1"/>
    </row>
    <row r="91" spans="1:6" s="89" customFormat="1" x14ac:dyDescent="0.25">
      <c r="A91" s="114" t="s">
        <v>192</v>
      </c>
      <c r="B91" s="111">
        <v>21.68</v>
      </c>
      <c r="C91" s="112" t="s">
        <v>316</v>
      </c>
      <c r="D91" s="112" t="s">
        <v>175</v>
      </c>
      <c r="E91" s="113" t="s">
        <v>182</v>
      </c>
      <c r="F91" s="1"/>
    </row>
    <row r="92" spans="1:6" s="89" customFormat="1" x14ac:dyDescent="0.25">
      <c r="A92" s="110" t="s">
        <v>232</v>
      </c>
      <c r="B92" s="111">
        <v>9.3800000000000008</v>
      </c>
      <c r="C92" s="112" t="s">
        <v>314</v>
      </c>
      <c r="D92" s="112" t="s">
        <v>181</v>
      </c>
      <c r="E92" s="113" t="s">
        <v>182</v>
      </c>
      <c r="F92" s="1"/>
    </row>
    <row r="93" spans="1:6" s="89" customFormat="1" x14ac:dyDescent="0.25">
      <c r="A93" s="114" t="s">
        <v>322</v>
      </c>
      <c r="B93" s="111">
        <v>19.16</v>
      </c>
      <c r="C93" s="112" t="s">
        <v>361</v>
      </c>
      <c r="D93" s="112" t="s">
        <v>181</v>
      </c>
      <c r="E93" s="113" t="s">
        <v>182</v>
      </c>
      <c r="F93" s="1"/>
    </row>
    <row r="94" spans="1:6" s="89" customFormat="1" ht="25" x14ac:dyDescent="0.25">
      <c r="A94" s="114" t="s">
        <v>338</v>
      </c>
      <c r="B94" s="111">
        <v>50.47</v>
      </c>
      <c r="C94" s="112" t="s">
        <v>339</v>
      </c>
      <c r="D94" s="112" t="s">
        <v>175</v>
      </c>
      <c r="E94" s="113" t="s">
        <v>182</v>
      </c>
      <c r="F94" s="1"/>
    </row>
    <row r="95" spans="1:6" s="89" customFormat="1" x14ac:dyDescent="0.25">
      <c r="A95" s="114"/>
      <c r="B95" s="111"/>
      <c r="C95" s="112"/>
      <c r="D95" s="112"/>
      <c r="E95" s="113"/>
      <c r="F95" s="1"/>
    </row>
    <row r="96" spans="1:6" s="89" customFormat="1" x14ac:dyDescent="0.25">
      <c r="A96" s="114"/>
      <c r="B96" s="111"/>
      <c r="C96" s="112"/>
      <c r="D96" s="112"/>
      <c r="E96" s="113"/>
      <c r="F96" s="1"/>
    </row>
    <row r="97" spans="1:6" s="89" customFormat="1" ht="12.75" hidden="1" customHeight="1" x14ac:dyDescent="0.25">
      <c r="A97" s="114"/>
      <c r="B97" s="111"/>
      <c r="C97" s="112"/>
      <c r="D97" s="112"/>
      <c r="E97" s="113"/>
      <c r="F97" s="1"/>
    </row>
    <row r="98" spans="1:6" ht="19.5" customHeight="1" x14ac:dyDescent="0.25">
      <c r="A98" s="124" t="s">
        <v>152</v>
      </c>
      <c r="B98" s="125">
        <f>SUM(B88:B97)</f>
        <v>124.05</v>
      </c>
      <c r="C98" s="160" t="str">
        <f>IF(SUBTOTAL(3,B88:B97)=SUBTOTAL(103,B88:B97),'Summary and sign-off'!$A$47,'Summary and sign-off'!$A$48)</f>
        <v>Check - there are no hidden rows with data</v>
      </c>
      <c r="D98" s="160" t="str">
        <f>IF('Summary and sign-off'!F56='Summary and sign-off'!F53,'Summary and sign-off'!A50,'Summary and sign-off'!A49)</f>
        <v>Check - each entry provides sufficient information</v>
      </c>
      <c r="E98" s="160"/>
      <c r="F98" s="48"/>
    </row>
    <row r="99" spans="1:6" ht="10.5" customHeight="1" x14ac:dyDescent="0.3">
      <c r="A99" s="29"/>
      <c r="B99" s="97"/>
      <c r="C99" s="24"/>
      <c r="D99" s="29"/>
      <c r="E99" s="29"/>
      <c r="F99" s="29"/>
    </row>
    <row r="100" spans="1:6" ht="34.5" customHeight="1" x14ac:dyDescent="0.25">
      <c r="A100" s="52" t="s">
        <v>1</v>
      </c>
      <c r="B100" s="98">
        <f>B25+B84+B98</f>
        <v>35644.33</v>
      </c>
      <c r="C100" s="53"/>
      <c r="D100" s="53"/>
      <c r="E100" s="53"/>
      <c r="F100" s="28"/>
    </row>
    <row r="101" spans="1:6" ht="13" x14ac:dyDescent="0.3">
      <c r="A101" s="29"/>
      <c r="B101" s="24"/>
      <c r="C101" s="29"/>
      <c r="D101" s="29"/>
      <c r="E101" s="29"/>
      <c r="F101" s="29"/>
    </row>
    <row r="102" spans="1:6" ht="13" x14ac:dyDescent="0.3">
      <c r="A102" s="54" t="s">
        <v>8</v>
      </c>
      <c r="B102" s="27"/>
      <c r="C102" s="28"/>
      <c r="D102" s="28"/>
      <c r="E102" s="28"/>
      <c r="F102" s="29"/>
    </row>
    <row r="103" spans="1:6" ht="12.65" customHeight="1" x14ac:dyDescent="0.25">
      <c r="A103" s="25" t="s">
        <v>50</v>
      </c>
      <c r="B103" s="55"/>
      <c r="C103" s="55"/>
      <c r="D103" s="34"/>
      <c r="E103" s="34"/>
      <c r="F103" s="29"/>
    </row>
    <row r="104" spans="1:6" ht="13" customHeight="1" x14ac:dyDescent="0.25">
      <c r="A104" s="33" t="s">
        <v>156</v>
      </c>
      <c r="B104" s="29"/>
      <c r="C104" s="34"/>
      <c r="D104" s="29"/>
      <c r="E104" s="34"/>
      <c r="F104" s="29"/>
    </row>
    <row r="105" spans="1:6" x14ac:dyDescent="0.25">
      <c r="A105" s="33" t="s">
        <v>149</v>
      </c>
      <c r="B105" s="34"/>
      <c r="C105" s="34"/>
      <c r="D105" s="34"/>
      <c r="E105" s="56"/>
      <c r="F105" s="48"/>
    </row>
    <row r="106" spans="1:6" ht="13" x14ac:dyDescent="0.3">
      <c r="A106" s="25" t="s">
        <v>157</v>
      </c>
      <c r="B106" s="27"/>
      <c r="C106" s="28"/>
      <c r="D106" s="28"/>
      <c r="E106" s="28"/>
      <c r="F106" s="29"/>
    </row>
    <row r="107" spans="1:6" ht="13" customHeight="1" x14ac:dyDescent="0.25">
      <c r="A107" s="33" t="s">
        <v>148</v>
      </c>
      <c r="B107" s="29"/>
      <c r="C107" s="34"/>
      <c r="D107" s="29"/>
      <c r="E107" s="34"/>
      <c r="F107" s="29"/>
    </row>
    <row r="108" spans="1:6" x14ac:dyDescent="0.25">
      <c r="A108" s="33" t="s">
        <v>153</v>
      </c>
      <c r="B108" s="34"/>
      <c r="C108" s="34"/>
      <c r="D108" s="34"/>
      <c r="E108" s="56"/>
      <c r="F108" s="48"/>
    </row>
    <row r="109" spans="1:6" x14ac:dyDescent="0.25">
      <c r="A109" s="38" t="s">
        <v>165</v>
      </c>
      <c r="B109" s="38"/>
      <c r="C109" s="38"/>
      <c r="D109" s="38"/>
      <c r="E109" s="56"/>
      <c r="F109" s="48"/>
    </row>
    <row r="110" spans="1:6" x14ac:dyDescent="0.25">
      <c r="A110" s="42"/>
      <c r="B110" s="29"/>
      <c r="C110" s="29"/>
      <c r="D110" s="29"/>
      <c r="E110" s="48"/>
      <c r="F110" s="48"/>
    </row>
    <row r="111" spans="1:6" hidden="1" x14ac:dyDescent="0.25">
      <c r="A111" s="42"/>
      <c r="B111" s="29"/>
      <c r="C111" s="29"/>
      <c r="D111" s="29"/>
      <c r="E111" s="48"/>
      <c r="F111" s="48"/>
    </row>
    <row r="116" spans="1:6" ht="12.75" hidden="1" customHeight="1" x14ac:dyDescent="0.25"/>
    <row r="119" spans="1:6" hidden="1" x14ac:dyDescent="0.25">
      <c r="A119" s="57"/>
      <c r="B119" s="48"/>
      <c r="C119" s="48"/>
      <c r="D119" s="48"/>
      <c r="E119" s="48"/>
      <c r="F119" s="48"/>
    </row>
    <row r="120" spans="1:6" hidden="1" x14ac:dyDescent="0.25">
      <c r="A120" s="57"/>
      <c r="B120" s="48"/>
      <c r="C120" s="48"/>
      <c r="D120" s="48"/>
      <c r="E120" s="48"/>
      <c r="F120" s="48"/>
    </row>
    <row r="121" spans="1:6" hidden="1" x14ac:dyDescent="0.25">
      <c r="A121" s="57"/>
      <c r="B121" s="48"/>
      <c r="C121" s="48"/>
      <c r="D121" s="48"/>
      <c r="E121" s="48"/>
      <c r="F121" s="48"/>
    </row>
    <row r="122" spans="1:6" hidden="1" x14ac:dyDescent="0.25">
      <c r="A122" s="57"/>
      <c r="B122" s="48"/>
      <c r="C122" s="48"/>
      <c r="D122" s="48"/>
      <c r="E122" s="48"/>
      <c r="F122" s="48"/>
    </row>
    <row r="123" spans="1:6" hidden="1" x14ac:dyDescent="0.25">
      <c r="A123" s="57"/>
      <c r="B123" s="48"/>
      <c r="C123" s="48"/>
      <c r="D123" s="48"/>
      <c r="E123" s="48"/>
      <c r="F123" s="48"/>
    </row>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sheetData>
  <sheetProtection formatCells="0" formatRows="0" insertColumns="0" insertRows="0" deleteRows="0"/>
  <mergeCells count="12">
    <mergeCell ref="B7:E7"/>
    <mergeCell ref="B5:E5"/>
    <mergeCell ref="A1:E1"/>
    <mergeCell ref="A27:E27"/>
    <mergeCell ref="B2:E2"/>
    <mergeCell ref="B3:E3"/>
    <mergeCell ref="B4:E4"/>
    <mergeCell ref="A8:E8"/>
    <mergeCell ref="A9:E9"/>
    <mergeCell ref="B6:E6"/>
    <mergeCell ref="D25:E25"/>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8:A97 A29:A83 A12:A2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87 A28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B88:B97 B12:B24 B29:B83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topLeftCell="A4" zoomScaleNormal="100" workbookViewId="0">
      <selection activeCell="B6" sqref="B6:E6"/>
    </sheetView>
  </sheetViews>
  <sheetFormatPr defaultColWidth="0" defaultRowHeight="12.5" zeroHeight="1" x14ac:dyDescent="0.25"/>
  <cols>
    <col min="1" max="1" width="35.7265625" style="17" customWidth="1"/>
    <col min="2" max="2" width="14.26953125" style="17" customWidth="1"/>
    <col min="3" max="3" width="71.453125" style="17" customWidth="1"/>
    <col min="4" max="4" width="50" style="17" customWidth="1"/>
    <col min="5" max="5" width="21.453125" style="17" customWidth="1"/>
    <col min="6" max="6" width="39.26953125" style="17" customWidth="1"/>
    <col min="7" max="10" width="9.1796875" style="17" hidden="1" customWidth="1"/>
    <col min="11" max="13" width="0" style="17" hidden="1" customWidth="1"/>
    <col min="14" max="16384" width="0" style="17" hidden="1"/>
  </cols>
  <sheetData>
    <row r="1" spans="1:6" ht="26.25" customHeight="1" x14ac:dyDescent="0.25">
      <c r="A1" s="170" t="s">
        <v>6</v>
      </c>
      <c r="B1" s="170"/>
      <c r="C1" s="170"/>
      <c r="D1" s="170"/>
      <c r="E1" s="170"/>
      <c r="F1" s="40"/>
    </row>
    <row r="2" spans="1:6" ht="21" customHeight="1" x14ac:dyDescent="0.25">
      <c r="A2" s="4" t="s">
        <v>2</v>
      </c>
      <c r="B2" s="173" t="str">
        <f>'Summary and sign-off'!B2:F2</f>
        <v>Inland Revenue</v>
      </c>
      <c r="C2" s="173"/>
      <c r="D2" s="173"/>
      <c r="E2" s="173"/>
      <c r="F2" s="40"/>
    </row>
    <row r="3" spans="1:6" ht="21" customHeight="1" x14ac:dyDescent="0.25">
      <c r="A3" s="4" t="s">
        <v>3</v>
      </c>
      <c r="B3" s="173" t="str">
        <f>'Summary and sign-off'!B3:F3</f>
        <v>Naomi Ferguson</v>
      </c>
      <c r="C3" s="173"/>
      <c r="D3" s="173"/>
      <c r="E3" s="173"/>
      <c r="F3" s="40"/>
    </row>
    <row r="4" spans="1:6" ht="21" customHeight="1" x14ac:dyDescent="0.25">
      <c r="A4" s="4" t="s">
        <v>77</v>
      </c>
      <c r="B4" s="173">
        <f>'Summary and sign-off'!B4:F4</f>
        <v>43282</v>
      </c>
      <c r="C4" s="173"/>
      <c r="D4" s="173"/>
      <c r="E4" s="173"/>
      <c r="F4" s="40"/>
    </row>
    <row r="5" spans="1:6" ht="21" customHeight="1" x14ac:dyDescent="0.25">
      <c r="A5" s="4" t="s">
        <v>78</v>
      </c>
      <c r="B5" s="173">
        <f>'Summary and sign-off'!B5:F5</f>
        <v>43646</v>
      </c>
      <c r="C5" s="173"/>
      <c r="D5" s="173"/>
      <c r="E5" s="173"/>
      <c r="F5" s="40"/>
    </row>
    <row r="6" spans="1:6" ht="21" customHeight="1" x14ac:dyDescent="0.25">
      <c r="A6" s="4" t="s">
        <v>29</v>
      </c>
      <c r="B6" s="168" t="s">
        <v>64</v>
      </c>
      <c r="C6" s="168"/>
      <c r="D6" s="168"/>
      <c r="E6" s="168"/>
      <c r="F6" s="40"/>
    </row>
    <row r="7" spans="1:6" ht="21" customHeight="1" x14ac:dyDescent="0.25">
      <c r="A7" s="4" t="s">
        <v>104</v>
      </c>
      <c r="B7" s="168" t="s">
        <v>116</v>
      </c>
      <c r="C7" s="168"/>
      <c r="D7" s="168"/>
      <c r="E7" s="168"/>
      <c r="F7" s="40"/>
    </row>
    <row r="8" spans="1:6" ht="35.25" customHeight="1" x14ac:dyDescent="0.35">
      <c r="A8" s="183" t="s">
        <v>158</v>
      </c>
      <c r="B8" s="183"/>
      <c r="C8" s="184"/>
      <c r="D8" s="184"/>
      <c r="E8" s="184"/>
      <c r="F8" s="44"/>
    </row>
    <row r="9" spans="1:6" ht="35.25" customHeight="1" x14ac:dyDescent="0.35">
      <c r="A9" s="181" t="s">
        <v>135</v>
      </c>
      <c r="B9" s="182"/>
      <c r="C9" s="182"/>
      <c r="D9" s="182"/>
      <c r="E9" s="182"/>
      <c r="F9" s="44"/>
    </row>
    <row r="10" spans="1:6" ht="27" customHeight="1" x14ac:dyDescent="0.25">
      <c r="A10" s="37" t="s">
        <v>161</v>
      </c>
      <c r="B10" s="37" t="s">
        <v>31</v>
      </c>
      <c r="C10" s="37" t="s">
        <v>89</v>
      </c>
      <c r="D10" s="37" t="s">
        <v>87</v>
      </c>
      <c r="E10" s="37" t="s">
        <v>76</v>
      </c>
      <c r="F10" s="25"/>
    </row>
    <row r="11" spans="1:6" s="89" customFormat="1" hidden="1" x14ac:dyDescent="0.25">
      <c r="A11" s="110"/>
      <c r="B11" s="111"/>
      <c r="C11" s="116"/>
      <c r="D11" s="116"/>
      <c r="E11" s="117"/>
      <c r="F11" s="2"/>
    </row>
    <row r="12" spans="1:6" s="89" customFormat="1" x14ac:dyDescent="0.25">
      <c r="A12" s="114" t="s">
        <v>362</v>
      </c>
      <c r="B12" s="111"/>
      <c r="C12" s="116"/>
      <c r="D12" s="116"/>
      <c r="E12" s="117"/>
      <c r="F12" s="2"/>
    </row>
    <row r="13" spans="1:6" s="89" customFormat="1" x14ac:dyDescent="0.25">
      <c r="A13" s="114"/>
      <c r="B13" s="111"/>
      <c r="C13" s="116"/>
      <c r="D13" s="116"/>
      <c r="E13" s="117"/>
      <c r="F13" s="2"/>
    </row>
    <row r="14" spans="1:6" s="89" customFormat="1" x14ac:dyDescent="0.25">
      <c r="A14" s="114"/>
      <c r="B14" s="111"/>
      <c r="C14" s="116"/>
      <c r="D14" s="116"/>
      <c r="E14" s="117"/>
      <c r="F14" s="2"/>
    </row>
    <row r="15" spans="1:6" s="89" customFormat="1" x14ac:dyDescent="0.25">
      <c r="A15" s="114"/>
      <c r="B15" s="111"/>
      <c r="C15" s="116"/>
      <c r="D15" s="116"/>
      <c r="E15" s="117"/>
      <c r="F15" s="2"/>
    </row>
    <row r="16" spans="1:6" s="89" customFormat="1" x14ac:dyDescent="0.25">
      <c r="A16" s="114"/>
      <c r="B16" s="111"/>
      <c r="C16" s="116"/>
      <c r="D16" s="116"/>
      <c r="E16" s="117"/>
      <c r="F16" s="2"/>
    </row>
    <row r="17" spans="1:6" s="89" customFormat="1" x14ac:dyDescent="0.25">
      <c r="A17" s="114"/>
      <c r="B17" s="111"/>
      <c r="C17" s="116"/>
      <c r="D17" s="116"/>
      <c r="E17" s="117"/>
      <c r="F17" s="2"/>
    </row>
    <row r="18" spans="1:6" s="89" customFormat="1" x14ac:dyDescent="0.25">
      <c r="A18" s="114"/>
      <c r="B18" s="111"/>
      <c r="C18" s="116"/>
      <c r="D18" s="116"/>
      <c r="E18" s="117"/>
      <c r="F18" s="2"/>
    </row>
    <row r="19" spans="1:6" s="89" customFormat="1" x14ac:dyDescent="0.25">
      <c r="A19" s="114"/>
      <c r="B19" s="111"/>
      <c r="C19" s="116"/>
      <c r="D19" s="116"/>
      <c r="E19" s="117"/>
      <c r="F19" s="2"/>
    </row>
    <row r="20" spans="1:6" s="89" customFormat="1" x14ac:dyDescent="0.25">
      <c r="A20" s="114"/>
      <c r="B20" s="111"/>
      <c r="C20" s="116"/>
      <c r="D20" s="116"/>
      <c r="E20" s="117"/>
      <c r="F20" s="2"/>
    </row>
    <row r="21" spans="1:6" s="89" customFormat="1" x14ac:dyDescent="0.25">
      <c r="A21" s="114"/>
      <c r="B21" s="111"/>
      <c r="C21" s="116"/>
      <c r="D21" s="116"/>
      <c r="E21" s="117"/>
      <c r="F21" s="2"/>
    </row>
    <row r="22" spans="1:6" s="89" customFormat="1" x14ac:dyDescent="0.25">
      <c r="A22" s="110"/>
      <c r="B22" s="111"/>
      <c r="C22" s="116"/>
      <c r="D22" s="116"/>
      <c r="E22" s="117"/>
      <c r="F22" s="2"/>
    </row>
    <row r="23" spans="1:6" s="89" customFormat="1" x14ac:dyDescent="0.25">
      <c r="A23" s="110"/>
      <c r="B23" s="111"/>
      <c r="C23" s="116"/>
      <c r="D23" s="116"/>
      <c r="E23" s="117"/>
      <c r="F23" s="2"/>
    </row>
    <row r="24" spans="1:6" s="89" customFormat="1" ht="11.25" hidden="1" customHeight="1" x14ac:dyDescent="0.25">
      <c r="A24" s="110"/>
      <c r="B24" s="111"/>
      <c r="C24" s="116"/>
      <c r="D24" s="116"/>
      <c r="E24" s="117"/>
      <c r="F24" s="2"/>
    </row>
    <row r="25" spans="1:6" ht="34.5" customHeight="1" x14ac:dyDescent="0.25">
      <c r="A25" s="90" t="s">
        <v>129</v>
      </c>
      <c r="B25" s="102">
        <f>SUM(B11:B24)</f>
        <v>0</v>
      </c>
      <c r="C25" s="123" t="str">
        <f>IF(SUBTOTAL(3,B11:B24)=SUBTOTAL(103,B11:B24),'Summary and sign-off'!$A$47,'Summary and sign-off'!$A$48)</f>
        <v>Check - there are no hidden rows with data</v>
      </c>
      <c r="D25" s="179" t="str">
        <f>IF('Summary and sign-off'!F57='Summary and sign-off'!F53,'Summary and sign-off'!A50,'Summary and sign-off'!A49)</f>
        <v>Check - each entry provides sufficient information</v>
      </c>
      <c r="E25" s="179"/>
      <c r="F25" s="2"/>
    </row>
    <row r="26" spans="1:6" ht="13" x14ac:dyDescent="0.3">
      <c r="A26" s="23"/>
      <c r="B26" s="22"/>
      <c r="C26" s="22"/>
      <c r="D26" s="22"/>
      <c r="E26" s="22"/>
      <c r="F26" s="40"/>
    </row>
    <row r="27" spans="1:6" ht="13" x14ac:dyDescent="0.3">
      <c r="A27" s="23" t="s">
        <v>8</v>
      </c>
      <c r="B27" s="24"/>
      <c r="C27" s="29"/>
      <c r="D27" s="22"/>
      <c r="E27" s="22"/>
      <c r="F27" s="40"/>
    </row>
    <row r="28" spans="1:6" ht="12.75" customHeight="1" x14ac:dyDescent="0.25">
      <c r="A28" s="25" t="s">
        <v>160</v>
      </c>
      <c r="B28" s="25"/>
      <c r="C28" s="25"/>
      <c r="D28" s="25"/>
      <c r="E28" s="25"/>
      <c r="F28" s="40"/>
    </row>
    <row r="29" spans="1:6" x14ac:dyDescent="0.25">
      <c r="A29" s="25" t="s">
        <v>159</v>
      </c>
      <c r="B29" s="33"/>
      <c r="C29" s="45"/>
      <c r="D29" s="46"/>
      <c r="E29" s="46"/>
      <c r="F29" s="40"/>
    </row>
    <row r="30" spans="1:6" ht="13" x14ac:dyDescent="0.3">
      <c r="A30" s="25" t="s">
        <v>157</v>
      </c>
      <c r="B30" s="27"/>
      <c r="C30" s="28"/>
      <c r="D30" s="28"/>
      <c r="E30" s="28"/>
      <c r="F30" s="29"/>
    </row>
    <row r="31" spans="1:6" x14ac:dyDescent="0.25">
      <c r="A31" s="33" t="s">
        <v>13</v>
      </c>
      <c r="B31" s="33"/>
      <c r="C31" s="45"/>
      <c r="D31" s="45"/>
      <c r="E31" s="45"/>
      <c r="F31" s="40"/>
    </row>
    <row r="32" spans="1:6" ht="12.75" customHeight="1" x14ac:dyDescent="0.25">
      <c r="A32" s="33" t="s">
        <v>166</v>
      </c>
      <c r="B32" s="33"/>
      <c r="C32" s="47"/>
      <c r="D32" s="47"/>
      <c r="E32" s="35"/>
      <c r="F32" s="40"/>
    </row>
    <row r="33" spans="1:6" x14ac:dyDescent="0.25">
      <c r="A33" s="22"/>
      <c r="B33" s="22"/>
      <c r="C33" s="22"/>
      <c r="D33" s="22"/>
      <c r="E33" s="22"/>
      <c r="F33" s="40"/>
    </row>
    <row r="52" x14ac:dyDescent="0.25"/>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3"/>
  <sheetViews>
    <sheetView zoomScaleNormal="100" workbookViewId="0">
      <selection activeCell="B7" sqref="B7:E7"/>
    </sheetView>
  </sheetViews>
  <sheetFormatPr defaultColWidth="0" defaultRowHeight="12.5" zeroHeight="1" x14ac:dyDescent="0.25"/>
  <cols>
    <col min="1" max="1" width="35.7265625" style="17" customWidth="1"/>
    <col min="2" max="2" width="14.26953125" style="17" customWidth="1"/>
    <col min="3" max="3" width="71.453125" style="17" customWidth="1"/>
    <col min="4" max="4" width="50" style="17" customWidth="1"/>
    <col min="5" max="5" width="21.453125" style="17" customWidth="1"/>
    <col min="6" max="6" width="36.81640625" style="17" customWidth="1"/>
    <col min="7" max="10" width="9.1796875" style="17" hidden="1" customWidth="1"/>
    <col min="11" max="13" width="0" style="17" hidden="1" customWidth="1"/>
    <col min="14" max="16384" width="9.1796875" style="17" hidden="1"/>
  </cols>
  <sheetData>
    <row r="1" spans="1:6" ht="26.25" customHeight="1" x14ac:dyDescent="0.25">
      <c r="A1" s="170" t="s">
        <v>6</v>
      </c>
      <c r="B1" s="170"/>
      <c r="C1" s="170"/>
      <c r="D1" s="170"/>
      <c r="E1" s="170"/>
      <c r="F1" s="26"/>
    </row>
    <row r="2" spans="1:6" ht="21" customHeight="1" x14ac:dyDescent="0.25">
      <c r="A2" s="4" t="s">
        <v>2</v>
      </c>
      <c r="B2" s="173" t="str">
        <f>'Summary and sign-off'!B2:F2</f>
        <v>Inland Revenue</v>
      </c>
      <c r="C2" s="173"/>
      <c r="D2" s="173"/>
      <c r="E2" s="173"/>
      <c r="F2" s="26"/>
    </row>
    <row r="3" spans="1:6" ht="21" customHeight="1" x14ac:dyDescent="0.25">
      <c r="A3" s="4" t="s">
        <v>3</v>
      </c>
      <c r="B3" s="173" t="str">
        <f>'Summary and sign-off'!B3:F3</f>
        <v>Naomi Ferguson</v>
      </c>
      <c r="C3" s="173"/>
      <c r="D3" s="173"/>
      <c r="E3" s="173"/>
      <c r="F3" s="26"/>
    </row>
    <row r="4" spans="1:6" ht="21" customHeight="1" x14ac:dyDescent="0.25">
      <c r="A4" s="4" t="s">
        <v>77</v>
      </c>
      <c r="B4" s="173">
        <f>'Summary and sign-off'!B4:F4</f>
        <v>43282</v>
      </c>
      <c r="C4" s="173"/>
      <c r="D4" s="173"/>
      <c r="E4" s="173"/>
      <c r="F4" s="26"/>
    </row>
    <row r="5" spans="1:6" ht="21" customHeight="1" x14ac:dyDescent="0.25">
      <c r="A5" s="4" t="s">
        <v>78</v>
      </c>
      <c r="B5" s="173">
        <f>'Summary and sign-off'!B5:F5</f>
        <v>43646</v>
      </c>
      <c r="C5" s="173"/>
      <c r="D5" s="173"/>
      <c r="E5" s="173"/>
      <c r="F5" s="26"/>
    </row>
    <row r="6" spans="1:6" ht="21" customHeight="1" x14ac:dyDescent="0.25">
      <c r="A6" s="4" t="s">
        <v>29</v>
      </c>
      <c r="B6" s="168" t="s">
        <v>64</v>
      </c>
      <c r="C6" s="168"/>
      <c r="D6" s="168"/>
      <c r="E6" s="168"/>
      <c r="F6" s="36"/>
    </row>
    <row r="7" spans="1:6" ht="21" customHeight="1" x14ac:dyDescent="0.25">
      <c r="A7" s="4" t="s">
        <v>104</v>
      </c>
      <c r="B7" s="168" t="s">
        <v>116</v>
      </c>
      <c r="C7" s="168"/>
      <c r="D7" s="168"/>
      <c r="E7" s="168"/>
      <c r="F7" s="36"/>
    </row>
    <row r="8" spans="1:6" ht="35.25" customHeight="1" x14ac:dyDescent="0.25">
      <c r="A8" s="176" t="s">
        <v>0</v>
      </c>
      <c r="B8" s="176"/>
      <c r="C8" s="184"/>
      <c r="D8" s="184"/>
      <c r="E8" s="184"/>
      <c r="F8" s="26"/>
    </row>
    <row r="9" spans="1:6" ht="35.25" customHeight="1" x14ac:dyDescent="0.25">
      <c r="A9" s="185" t="s">
        <v>127</v>
      </c>
      <c r="B9" s="186"/>
      <c r="C9" s="186"/>
      <c r="D9" s="186"/>
      <c r="E9" s="186"/>
      <c r="F9" s="26"/>
    </row>
    <row r="10" spans="1:6" ht="27" customHeight="1" x14ac:dyDescent="0.25">
      <c r="A10" s="37" t="s">
        <v>49</v>
      </c>
      <c r="B10" s="37" t="s">
        <v>31</v>
      </c>
      <c r="C10" s="37" t="s">
        <v>51</v>
      </c>
      <c r="D10" s="37" t="s">
        <v>162</v>
      </c>
      <c r="E10" s="37" t="s">
        <v>76</v>
      </c>
      <c r="F10" s="38"/>
    </row>
    <row r="11" spans="1:6" s="89" customFormat="1" hidden="1" x14ac:dyDescent="0.25">
      <c r="A11" s="110"/>
      <c r="B11" s="111"/>
      <c r="C11" s="116"/>
      <c r="D11" s="116"/>
      <c r="E11" s="117"/>
      <c r="F11" s="3"/>
    </row>
    <row r="12" spans="1:6" s="89" customFormat="1" x14ac:dyDescent="0.25">
      <c r="A12" s="114" t="s">
        <v>363</v>
      </c>
      <c r="B12" s="111">
        <v>210</v>
      </c>
      <c r="C12" s="116" t="s">
        <v>364</v>
      </c>
      <c r="D12" s="116" t="s">
        <v>365</v>
      </c>
      <c r="E12" s="117" t="s">
        <v>182</v>
      </c>
      <c r="F12" s="3"/>
    </row>
    <row r="13" spans="1:6" s="89" customFormat="1" x14ac:dyDescent="0.25">
      <c r="A13" s="114" t="s">
        <v>372</v>
      </c>
      <c r="B13" s="111">
        <v>2189.83</v>
      </c>
      <c r="C13" s="116" t="s">
        <v>374</v>
      </c>
      <c r="D13" s="116" t="s">
        <v>373</v>
      </c>
      <c r="E13" s="117" t="s">
        <v>182</v>
      </c>
      <c r="F13" s="3"/>
    </row>
    <row r="14" spans="1:6" s="89" customFormat="1" x14ac:dyDescent="0.25">
      <c r="A14" s="114" t="s">
        <v>366</v>
      </c>
      <c r="B14" s="111">
        <v>49.98</v>
      </c>
      <c r="C14" s="116" t="s">
        <v>367</v>
      </c>
      <c r="D14" s="116" t="s">
        <v>368</v>
      </c>
      <c r="E14" s="117" t="s">
        <v>182</v>
      </c>
      <c r="F14" s="3"/>
    </row>
    <row r="15" spans="1:6" s="89" customFormat="1" ht="25" x14ac:dyDescent="0.25">
      <c r="A15" s="114" t="s">
        <v>369</v>
      </c>
      <c r="B15" s="111">
        <v>24</v>
      </c>
      <c r="C15" s="116" t="s">
        <v>370</v>
      </c>
      <c r="D15" s="116" t="s">
        <v>371</v>
      </c>
      <c r="E15" s="117" t="s">
        <v>182</v>
      </c>
      <c r="F15" s="3"/>
    </row>
    <row r="16" spans="1:6" s="89" customFormat="1" x14ac:dyDescent="0.25">
      <c r="A16" s="114"/>
      <c r="B16" s="111"/>
      <c r="C16" s="116"/>
      <c r="D16" s="116"/>
      <c r="E16" s="117"/>
      <c r="F16" s="3"/>
    </row>
    <row r="17" spans="1:6" s="89" customFormat="1" x14ac:dyDescent="0.25">
      <c r="A17" s="114"/>
      <c r="B17" s="111"/>
      <c r="C17" s="116"/>
      <c r="D17" s="116"/>
      <c r="E17" s="117"/>
      <c r="F17" s="3"/>
    </row>
    <row r="18" spans="1:6" s="89" customFormat="1" x14ac:dyDescent="0.25">
      <c r="A18" s="114"/>
      <c r="B18" s="111"/>
      <c r="C18" s="116"/>
      <c r="D18" s="116"/>
      <c r="E18" s="117"/>
      <c r="F18" s="3"/>
    </row>
    <row r="19" spans="1:6" s="89" customFormat="1" x14ac:dyDescent="0.25">
      <c r="A19" s="114"/>
      <c r="B19" s="111"/>
      <c r="C19" s="116"/>
      <c r="D19" s="116"/>
      <c r="E19" s="117"/>
      <c r="F19" s="3"/>
    </row>
    <row r="20" spans="1:6" s="89" customFormat="1" x14ac:dyDescent="0.25">
      <c r="A20" s="114"/>
      <c r="B20" s="111"/>
      <c r="C20" s="116"/>
      <c r="D20" s="116"/>
      <c r="E20" s="117"/>
      <c r="F20" s="3"/>
    </row>
    <row r="21" spans="1:6" s="89" customFormat="1" x14ac:dyDescent="0.25">
      <c r="A21" s="114"/>
      <c r="B21" s="111"/>
      <c r="C21" s="116"/>
      <c r="D21" s="116"/>
      <c r="E21" s="117"/>
      <c r="F21" s="3"/>
    </row>
    <row r="22" spans="1:6" s="89" customFormat="1" x14ac:dyDescent="0.25">
      <c r="A22" s="114"/>
      <c r="B22" s="111"/>
      <c r="C22" s="116"/>
      <c r="D22" s="116"/>
      <c r="E22" s="117"/>
      <c r="F22" s="3"/>
    </row>
    <row r="23" spans="1:6" s="89" customFormat="1" x14ac:dyDescent="0.25">
      <c r="A23" s="110"/>
      <c r="B23" s="111"/>
      <c r="C23" s="116"/>
      <c r="D23" s="116"/>
      <c r="E23" s="117"/>
      <c r="F23" s="3"/>
    </row>
    <row r="24" spans="1:6" s="89" customFormat="1" x14ac:dyDescent="0.25">
      <c r="A24" s="110"/>
      <c r="B24" s="111"/>
      <c r="C24" s="116"/>
      <c r="D24" s="116"/>
      <c r="E24" s="117"/>
      <c r="F24" s="3"/>
    </row>
    <row r="25" spans="1:6" s="89" customFormat="1" hidden="1" x14ac:dyDescent="0.25">
      <c r="A25" s="110"/>
      <c r="B25" s="111"/>
      <c r="C25" s="116"/>
      <c r="D25" s="116"/>
      <c r="E25" s="117"/>
      <c r="F25" s="3"/>
    </row>
    <row r="26" spans="1:6" ht="34.5" customHeight="1" x14ac:dyDescent="0.25">
      <c r="A26" s="90" t="s">
        <v>136</v>
      </c>
      <c r="B26" s="102">
        <f>SUM(B11:B25)</f>
        <v>2473.81</v>
      </c>
      <c r="C26" s="123" t="str">
        <f>IF(SUBTOTAL(3,B11:B25)=SUBTOTAL(103,B11:B25),'Summary and sign-off'!$A$47,'Summary and sign-off'!$A$48)</f>
        <v>Check - there are no hidden rows with data</v>
      </c>
      <c r="D26" s="179" t="str">
        <f>IF('Summary and sign-off'!F58='Summary and sign-off'!F53,'Summary and sign-off'!A50,'Summary and sign-off'!A49)</f>
        <v>Check - each entry provides sufficient information</v>
      </c>
      <c r="E26" s="179"/>
      <c r="F26" s="39"/>
    </row>
    <row r="27" spans="1:6" ht="14.15" customHeight="1" x14ac:dyDescent="0.25">
      <c r="A27" s="40"/>
      <c r="B27" s="29"/>
      <c r="C27" s="22"/>
      <c r="D27" s="22"/>
      <c r="E27" s="22"/>
      <c r="F27" s="26"/>
    </row>
    <row r="28" spans="1:6" ht="13" x14ac:dyDescent="0.3">
      <c r="A28" s="23" t="s">
        <v>7</v>
      </c>
      <c r="B28" s="22"/>
      <c r="C28" s="22"/>
      <c r="D28" s="22"/>
      <c r="E28" s="22"/>
      <c r="F28" s="26"/>
    </row>
    <row r="29" spans="1:6" ht="12.65" customHeight="1" x14ac:dyDescent="0.25">
      <c r="A29" s="25" t="s">
        <v>50</v>
      </c>
      <c r="B29" s="22"/>
      <c r="C29" s="22"/>
      <c r="D29" s="22"/>
      <c r="E29" s="22"/>
      <c r="F29" s="26"/>
    </row>
    <row r="30" spans="1:6" ht="13" x14ac:dyDescent="0.3">
      <c r="A30" s="25" t="s">
        <v>157</v>
      </c>
      <c r="B30" s="27"/>
      <c r="C30" s="28"/>
      <c r="D30" s="28"/>
      <c r="E30" s="28"/>
      <c r="F30" s="29"/>
    </row>
    <row r="31" spans="1:6" x14ac:dyDescent="0.25">
      <c r="A31" s="33" t="s">
        <v>13</v>
      </c>
      <c r="B31" s="34"/>
      <c r="C31" s="29"/>
      <c r="D31" s="29"/>
      <c r="E31" s="29"/>
      <c r="F31" s="29"/>
    </row>
    <row r="32" spans="1:6" ht="12.75" customHeight="1" x14ac:dyDescent="0.25">
      <c r="A32" s="33" t="s">
        <v>166</v>
      </c>
      <c r="B32" s="41"/>
      <c r="C32" s="35"/>
      <c r="D32" s="35"/>
      <c r="E32" s="35"/>
      <c r="F32" s="35"/>
    </row>
    <row r="33" spans="1:6" x14ac:dyDescent="0.25">
      <c r="A33" s="40"/>
      <c r="B33" s="42"/>
      <c r="C33" s="22"/>
      <c r="D33" s="22"/>
      <c r="E33" s="22"/>
      <c r="F33" s="40"/>
    </row>
    <row r="34" spans="1:6" hidden="1" x14ac:dyDescent="0.25">
      <c r="A34" s="22"/>
      <c r="B34" s="22"/>
      <c r="C34" s="22"/>
      <c r="D34" s="22"/>
      <c r="E34" s="40"/>
    </row>
    <row r="35" spans="1:6" ht="12.75" hidden="1" customHeight="1" x14ac:dyDescent="0.25"/>
    <row r="36" spans="1:6" hidden="1" x14ac:dyDescent="0.25">
      <c r="A36" s="43"/>
      <c r="B36" s="43"/>
      <c r="C36" s="43"/>
      <c r="D36" s="43"/>
      <c r="E36" s="43"/>
      <c r="F36" s="26"/>
    </row>
    <row r="37" spans="1:6" hidden="1" x14ac:dyDescent="0.25">
      <c r="A37" s="43"/>
      <c r="B37" s="43"/>
      <c r="C37" s="43"/>
      <c r="D37" s="43"/>
      <c r="E37" s="43"/>
      <c r="F37" s="26"/>
    </row>
    <row r="38" spans="1:6" hidden="1" x14ac:dyDescent="0.25">
      <c r="A38" s="43"/>
      <c r="B38" s="43"/>
      <c r="C38" s="43"/>
      <c r="D38" s="43"/>
      <c r="E38" s="43"/>
      <c r="F38" s="26"/>
    </row>
    <row r="39" spans="1:6" hidden="1" x14ac:dyDescent="0.25">
      <c r="A39" s="43"/>
      <c r="B39" s="43"/>
      <c r="C39" s="43"/>
      <c r="D39" s="43"/>
      <c r="E39" s="43"/>
      <c r="F39" s="26"/>
    </row>
    <row r="40" spans="1:6" hidden="1" x14ac:dyDescent="0.25">
      <c r="A40" s="43"/>
      <c r="B40" s="43"/>
      <c r="C40" s="43"/>
      <c r="D40" s="43"/>
      <c r="E40" s="43"/>
      <c r="F40" s="26"/>
    </row>
    <row r="52" x14ac:dyDescent="0.25"/>
    <row r="53" x14ac:dyDescent="0.25"/>
  </sheetData>
  <sheetProtection formatCells="0" insertRows="0" deleteRows="0"/>
  <mergeCells count="10">
    <mergeCell ref="D26:E26"/>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101"/>
  <sheetViews>
    <sheetView zoomScaleNormal="100" workbookViewId="0">
      <selection activeCell="B14" sqref="B14"/>
    </sheetView>
  </sheetViews>
  <sheetFormatPr defaultColWidth="0" defaultRowHeight="12.5" zeroHeight="1" x14ac:dyDescent="0.25"/>
  <cols>
    <col min="1" max="1" width="35.7265625" style="17" customWidth="1"/>
    <col min="2" max="2" width="46.81640625" style="17" customWidth="1"/>
    <col min="3" max="3" width="22.1796875" style="17" customWidth="1"/>
    <col min="4" max="4" width="25.453125" style="17" customWidth="1"/>
    <col min="5" max="6" width="35.7265625" style="17" customWidth="1"/>
    <col min="7" max="7" width="38" style="17" customWidth="1"/>
    <col min="8" max="10" width="9.1796875" style="17" hidden="1" customWidth="1"/>
    <col min="11" max="15" width="0" style="17" hidden="1" customWidth="1"/>
    <col min="16" max="16384" width="0" style="17" hidden="1"/>
  </cols>
  <sheetData>
    <row r="1" spans="1:6" ht="26.25" customHeight="1" x14ac:dyDescent="0.25">
      <c r="A1" s="170" t="s">
        <v>32</v>
      </c>
      <c r="B1" s="170"/>
      <c r="C1" s="170"/>
      <c r="D1" s="170"/>
      <c r="E1" s="170"/>
      <c r="F1" s="170"/>
    </row>
    <row r="2" spans="1:6" ht="21" customHeight="1" x14ac:dyDescent="0.25">
      <c r="A2" s="4" t="s">
        <v>2</v>
      </c>
      <c r="B2" s="173" t="str">
        <f>'Summary and sign-off'!B2:F2</f>
        <v>Inland Revenue</v>
      </c>
      <c r="C2" s="173"/>
      <c r="D2" s="173"/>
      <c r="E2" s="173"/>
      <c r="F2" s="173"/>
    </row>
    <row r="3" spans="1:6" ht="21" customHeight="1" x14ac:dyDescent="0.25">
      <c r="A3" s="4" t="s">
        <v>3</v>
      </c>
      <c r="B3" s="173" t="str">
        <f>'Summary and sign-off'!B3:F3</f>
        <v>Naomi Ferguson</v>
      </c>
      <c r="C3" s="173"/>
      <c r="D3" s="173"/>
      <c r="E3" s="173"/>
      <c r="F3" s="173"/>
    </row>
    <row r="4" spans="1:6" ht="21" customHeight="1" x14ac:dyDescent="0.25">
      <c r="A4" s="4" t="s">
        <v>77</v>
      </c>
      <c r="B4" s="173">
        <f>'Summary and sign-off'!B4:F4</f>
        <v>43282</v>
      </c>
      <c r="C4" s="173"/>
      <c r="D4" s="173"/>
      <c r="E4" s="173"/>
      <c r="F4" s="173"/>
    </row>
    <row r="5" spans="1:6" ht="21" customHeight="1" x14ac:dyDescent="0.25">
      <c r="A5" s="4" t="s">
        <v>78</v>
      </c>
      <c r="B5" s="173">
        <f>'Summary and sign-off'!B5:F5</f>
        <v>43646</v>
      </c>
      <c r="C5" s="173"/>
      <c r="D5" s="173"/>
      <c r="E5" s="173"/>
      <c r="F5" s="173"/>
    </row>
    <row r="6" spans="1:6" ht="21" customHeight="1" x14ac:dyDescent="0.25">
      <c r="A6" s="4" t="s">
        <v>167</v>
      </c>
      <c r="B6" s="168" t="s">
        <v>64</v>
      </c>
      <c r="C6" s="168"/>
      <c r="D6" s="168"/>
      <c r="E6" s="168"/>
      <c r="F6" s="168"/>
    </row>
    <row r="7" spans="1:6" ht="21" customHeight="1" x14ac:dyDescent="0.25">
      <c r="A7" s="4" t="s">
        <v>104</v>
      </c>
      <c r="B7" s="168" t="s">
        <v>116</v>
      </c>
      <c r="C7" s="168"/>
      <c r="D7" s="168"/>
      <c r="E7" s="168"/>
      <c r="F7" s="168"/>
    </row>
    <row r="8" spans="1:6" ht="36" customHeight="1" x14ac:dyDescent="0.25">
      <c r="A8" s="176" t="s">
        <v>52</v>
      </c>
      <c r="B8" s="176"/>
      <c r="C8" s="176"/>
      <c r="D8" s="176"/>
      <c r="E8" s="176"/>
      <c r="F8" s="176"/>
    </row>
    <row r="9" spans="1:6" ht="36" customHeight="1" x14ac:dyDescent="0.25">
      <c r="A9" s="185" t="s">
        <v>134</v>
      </c>
      <c r="B9" s="186"/>
      <c r="C9" s="186"/>
      <c r="D9" s="186"/>
      <c r="E9" s="186"/>
      <c r="F9" s="186"/>
    </row>
    <row r="10" spans="1:6" ht="39" customHeight="1" x14ac:dyDescent="0.25">
      <c r="A10" s="18" t="s">
        <v>49</v>
      </c>
      <c r="B10" s="9" t="s">
        <v>163</v>
      </c>
      <c r="C10" s="9" t="s">
        <v>82</v>
      </c>
      <c r="D10" s="9" t="s">
        <v>33</v>
      </c>
      <c r="E10" s="9" t="s">
        <v>83</v>
      </c>
      <c r="F10" s="9" t="s">
        <v>126</v>
      </c>
    </row>
    <row r="11" spans="1:6" s="89" customFormat="1" hidden="1" x14ac:dyDescent="0.25">
      <c r="A11" s="114"/>
      <c r="B11" s="116"/>
      <c r="C11" s="122"/>
      <c r="D11" s="116"/>
      <c r="E11" s="118"/>
      <c r="F11" s="117"/>
    </row>
    <row r="12" spans="1:6" s="89" customFormat="1" ht="25" x14ac:dyDescent="0.25">
      <c r="A12" s="152" t="s">
        <v>185</v>
      </c>
      <c r="B12" s="153" t="s">
        <v>186</v>
      </c>
      <c r="C12" s="154" t="s">
        <v>34</v>
      </c>
      <c r="D12" s="153" t="s">
        <v>187</v>
      </c>
      <c r="E12" s="155" t="s">
        <v>39</v>
      </c>
      <c r="F12" s="120"/>
    </row>
    <row r="13" spans="1:6" s="89" customFormat="1" x14ac:dyDescent="0.25">
      <c r="A13" s="152" t="s">
        <v>189</v>
      </c>
      <c r="B13" s="153" t="s">
        <v>190</v>
      </c>
      <c r="C13" s="154" t="s">
        <v>36</v>
      </c>
      <c r="D13" s="153" t="s">
        <v>191</v>
      </c>
      <c r="E13" s="155" t="s">
        <v>39</v>
      </c>
      <c r="F13" s="120"/>
    </row>
    <row r="14" spans="1:6" s="89" customFormat="1" ht="25" x14ac:dyDescent="0.25">
      <c r="A14" s="152" t="s">
        <v>192</v>
      </c>
      <c r="B14" s="153" t="s">
        <v>193</v>
      </c>
      <c r="C14" s="154" t="s">
        <v>34</v>
      </c>
      <c r="D14" s="153" t="s">
        <v>194</v>
      </c>
      <c r="E14" s="155" t="s">
        <v>39</v>
      </c>
      <c r="F14" s="120"/>
    </row>
    <row r="15" spans="1:6" s="89" customFormat="1" x14ac:dyDescent="0.25">
      <c r="A15" s="152" t="s">
        <v>195</v>
      </c>
      <c r="B15" s="153" t="s">
        <v>196</v>
      </c>
      <c r="C15" s="154" t="s">
        <v>34</v>
      </c>
      <c r="D15" s="153" t="s">
        <v>197</v>
      </c>
      <c r="E15" s="155" t="s">
        <v>41</v>
      </c>
      <c r="F15" s="156" t="s">
        <v>198</v>
      </c>
    </row>
    <row r="16" spans="1:6" s="89" customFormat="1" x14ac:dyDescent="0.25">
      <c r="A16" s="152" t="s">
        <v>199</v>
      </c>
      <c r="B16" s="153" t="s">
        <v>200</v>
      </c>
      <c r="C16" s="154" t="s">
        <v>34</v>
      </c>
      <c r="D16" s="153" t="s">
        <v>201</v>
      </c>
      <c r="E16" s="155" t="s">
        <v>39</v>
      </c>
      <c r="F16" s="120"/>
    </row>
    <row r="17" spans="1:6" s="89" customFormat="1" x14ac:dyDescent="0.25">
      <c r="A17" s="152" t="s">
        <v>199</v>
      </c>
      <c r="B17" s="153" t="s">
        <v>202</v>
      </c>
      <c r="C17" s="154" t="s">
        <v>36</v>
      </c>
      <c r="D17" s="153" t="s">
        <v>203</v>
      </c>
      <c r="E17" s="155" t="s">
        <v>39</v>
      </c>
      <c r="F17" s="156" t="s">
        <v>205</v>
      </c>
    </row>
    <row r="18" spans="1:6" s="89" customFormat="1" x14ac:dyDescent="0.25">
      <c r="A18" s="152" t="s">
        <v>206</v>
      </c>
      <c r="B18" s="153" t="s">
        <v>207</v>
      </c>
      <c r="C18" s="154" t="s">
        <v>34</v>
      </c>
      <c r="D18" s="153" t="s">
        <v>208</v>
      </c>
      <c r="E18" s="155" t="s">
        <v>41</v>
      </c>
      <c r="F18" s="120"/>
    </row>
    <row r="19" spans="1:6" s="89" customFormat="1" ht="25" x14ac:dyDescent="0.25">
      <c r="A19" s="152" t="s">
        <v>209</v>
      </c>
      <c r="B19" s="153" t="s">
        <v>210</v>
      </c>
      <c r="C19" s="154" t="s">
        <v>34</v>
      </c>
      <c r="D19" s="153" t="s">
        <v>211</v>
      </c>
      <c r="E19" s="155" t="s">
        <v>39</v>
      </c>
      <c r="F19" s="120"/>
    </row>
    <row r="20" spans="1:6" s="89" customFormat="1" ht="37.5" x14ac:dyDescent="0.25">
      <c r="A20" s="152" t="s">
        <v>209</v>
      </c>
      <c r="B20" s="153" t="s">
        <v>212</v>
      </c>
      <c r="C20" s="154" t="s">
        <v>34</v>
      </c>
      <c r="D20" s="166" t="s">
        <v>375</v>
      </c>
      <c r="E20" s="155"/>
      <c r="F20" s="156" t="s">
        <v>213</v>
      </c>
    </row>
    <row r="21" spans="1:6" s="89" customFormat="1" x14ac:dyDescent="0.25">
      <c r="A21" s="152" t="s">
        <v>378</v>
      </c>
      <c r="B21" s="166" t="s">
        <v>379</v>
      </c>
      <c r="C21" s="154" t="s">
        <v>36</v>
      </c>
      <c r="D21" s="166" t="s">
        <v>380</v>
      </c>
      <c r="E21" s="155" t="s">
        <v>41</v>
      </c>
      <c r="F21" s="156"/>
    </row>
    <row r="22" spans="1:6" s="89" customFormat="1" x14ac:dyDescent="0.25">
      <c r="A22" s="152" t="s">
        <v>214</v>
      </c>
      <c r="B22" s="153" t="s">
        <v>215</v>
      </c>
      <c r="C22" s="154" t="s">
        <v>36</v>
      </c>
      <c r="D22" s="153" t="s">
        <v>216</v>
      </c>
      <c r="E22" s="155" t="s">
        <v>39</v>
      </c>
      <c r="F22" s="156"/>
    </row>
    <row r="23" spans="1:6" s="89" customFormat="1" x14ac:dyDescent="0.25">
      <c r="A23" s="152" t="s">
        <v>217</v>
      </c>
      <c r="B23" s="153" t="s">
        <v>218</v>
      </c>
      <c r="C23" s="154" t="s">
        <v>34</v>
      </c>
      <c r="D23" s="153" t="s">
        <v>219</v>
      </c>
      <c r="E23" s="155" t="s">
        <v>39</v>
      </c>
      <c r="F23" s="156"/>
    </row>
    <row r="24" spans="1:6" s="89" customFormat="1" ht="25" x14ac:dyDescent="0.25">
      <c r="A24" s="152" t="s">
        <v>220</v>
      </c>
      <c r="B24" s="157" t="s">
        <v>221</v>
      </c>
      <c r="C24" s="154" t="s">
        <v>34</v>
      </c>
      <c r="D24" s="157" t="s">
        <v>222</v>
      </c>
      <c r="E24" s="155" t="s">
        <v>41</v>
      </c>
      <c r="F24" s="158" t="s">
        <v>223</v>
      </c>
    </row>
    <row r="25" spans="1:6" s="89" customFormat="1" x14ac:dyDescent="0.25">
      <c r="A25" s="152" t="s">
        <v>224</v>
      </c>
      <c r="B25" s="157" t="s">
        <v>225</v>
      </c>
      <c r="C25" s="154" t="s">
        <v>34</v>
      </c>
      <c r="D25" s="157" t="s">
        <v>226</v>
      </c>
      <c r="E25" s="155" t="s">
        <v>39</v>
      </c>
      <c r="F25" s="158"/>
    </row>
    <row r="26" spans="1:6" s="89" customFormat="1" x14ac:dyDescent="0.25">
      <c r="A26" s="152" t="s">
        <v>227</v>
      </c>
      <c r="B26" s="159" t="s">
        <v>228</v>
      </c>
      <c r="C26" s="154" t="s">
        <v>34</v>
      </c>
      <c r="D26" s="157" t="s">
        <v>201</v>
      </c>
      <c r="E26" s="155" t="s">
        <v>39</v>
      </c>
      <c r="F26" s="158"/>
    </row>
    <row r="27" spans="1:6" s="89" customFormat="1" x14ac:dyDescent="0.25">
      <c r="A27" s="152" t="s">
        <v>229</v>
      </c>
      <c r="B27" s="159" t="s">
        <v>230</v>
      </c>
      <c r="C27" s="154" t="s">
        <v>36</v>
      </c>
      <c r="D27" s="157" t="s">
        <v>231</v>
      </c>
      <c r="E27" s="155" t="s">
        <v>39</v>
      </c>
      <c r="F27" s="158"/>
    </row>
    <row r="28" spans="1:6" s="89" customFormat="1" x14ac:dyDescent="0.25">
      <c r="A28" s="152" t="s">
        <v>232</v>
      </c>
      <c r="B28" s="159" t="s">
        <v>230</v>
      </c>
      <c r="C28" s="154" t="s">
        <v>34</v>
      </c>
      <c r="D28" s="157" t="s">
        <v>233</v>
      </c>
      <c r="E28" s="155" t="s">
        <v>188</v>
      </c>
      <c r="F28" s="156"/>
    </row>
    <row r="29" spans="1:6" s="89" customFormat="1" ht="37.5" x14ac:dyDescent="0.25">
      <c r="A29" s="152" t="s">
        <v>232</v>
      </c>
      <c r="B29" s="159" t="s">
        <v>234</v>
      </c>
      <c r="C29" s="154" t="s">
        <v>34</v>
      </c>
      <c r="D29" s="157" t="s">
        <v>235</v>
      </c>
      <c r="E29" s="155" t="s">
        <v>204</v>
      </c>
      <c r="F29" s="158" t="s">
        <v>236</v>
      </c>
    </row>
    <row r="30" spans="1:6" s="89" customFormat="1" x14ac:dyDescent="0.25">
      <c r="A30" s="152" t="s">
        <v>232</v>
      </c>
      <c r="B30" s="159" t="s">
        <v>237</v>
      </c>
      <c r="C30" s="154" t="s">
        <v>34</v>
      </c>
      <c r="D30" s="157" t="s">
        <v>238</v>
      </c>
      <c r="E30" s="155" t="s">
        <v>39</v>
      </c>
      <c r="F30" s="156"/>
    </row>
    <row r="31" spans="1:6" s="89" customFormat="1" ht="37.5" x14ac:dyDescent="0.25">
      <c r="A31" s="152" t="s">
        <v>232</v>
      </c>
      <c r="B31" s="157" t="s">
        <v>239</v>
      </c>
      <c r="C31" s="154" t="s">
        <v>34</v>
      </c>
      <c r="D31" s="157" t="s">
        <v>240</v>
      </c>
      <c r="E31" s="155" t="s">
        <v>39</v>
      </c>
      <c r="F31" s="156"/>
    </row>
    <row r="32" spans="1:6" s="89" customFormat="1" ht="25" x14ac:dyDescent="0.25">
      <c r="A32" s="152" t="s">
        <v>241</v>
      </c>
      <c r="B32" s="157" t="s">
        <v>242</v>
      </c>
      <c r="C32" s="154" t="s">
        <v>34</v>
      </c>
      <c r="D32" s="157" t="s">
        <v>243</v>
      </c>
      <c r="E32" s="155" t="s">
        <v>39</v>
      </c>
      <c r="F32" s="158" t="s">
        <v>245</v>
      </c>
    </row>
    <row r="33" spans="1:6" s="89" customFormat="1" x14ac:dyDescent="0.25">
      <c r="A33" s="152" t="s">
        <v>241</v>
      </c>
      <c r="B33" s="157" t="s">
        <v>246</v>
      </c>
      <c r="C33" s="154" t="s">
        <v>34</v>
      </c>
      <c r="D33" s="157" t="s">
        <v>247</v>
      </c>
      <c r="E33" s="155" t="s">
        <v>39</v>
      </c>
      <c r="F33" s="158"/>
    </row>
    <row r="34" spans="1:6" s="89" customFormat="1" x14ac:dyDescent="0.25">
      <c r="A34" s="152" t="s">
        <v>248</v>
      </c>
      <c r="B34" s="157" t="s">
        <v>249</v>
      </c>
      <c r="C34" s="154" t="s">
        <v>36</v>
      </c>
      <c r="D34" s="157" t="s">
        <v>250</v>
      </c>
      <c r="E34" s="155" t="s">
        <v>39</v>
      </c>
      <c r="F34" s="156"/>
    </row>
    <row r="35" spans="1:6" s="89" customFormat="1" x14ac:dyDescent="0.25">
      <c r="A35" s="152" t="s">
        <v>251</v>
      </c>
      <c r="B35" s="157" t="s">
        <v>252</v>
      </c>
      <c r="C35" s="154" t="s">
        <v>36</v>
      </c>
      <c r="D35" s="157" t="s">
        <v>253</v>
      </c>
      <c r="E35" s="155" t="s">
        <v>39</v>
      </c>
      <c r="F35" s="156"/>
    </row>
    <row r="36" spans="1:6" s="89" customFormat="1" x14ac:dyDescent="0.25">
      <c r="A36" s="152" t="s">
        <v>381</v>
      </c>
      <c r="B36" s="165" t="s">
        <v>382</v>
      </c>
      <c r="C36" s="154" t="s">
        <v>36</v>
      </c>
      <c r="D36" s="165" t="s">
        <v>383</v>
      </c>
      <c r="E36" s="155" t="s">
        <v>39</v>
      </c>
      <c r="F36" s="156"/>
    </row>
    <row r="37" spans="1:6" s="89" customFormat="1" x14ac:dyDescent="0.25">
      <c r="A37" s="152" t="s">
        <v>254</v>
      </c>
      <c r="B37" s="157" t="s">
        <v>255</v>
      </c>
      <c r="C37" s="154" t="s">
        <v>34</v>
      </c>
      <c r="D37" s="157" t="s">
        <v>256</v>
      </c>
      <c r="E37" s="155" t="s">
        <v>39</v>
      </c>
      <c r="F37" s="156"/>
    </row>
    <row r="38" spans="1:6" s="89" customFormat="1" ht="37.5" x14ac:dyDescent="0.25">
      <c r="A38" s="152" t="s">
        <v>257</v>
      </c>
      <c r="B38" s="157" t="s">
        <v>258</v>
      </c>
      <c r="C38" s="154" t="s">
        <v>34</v>
      </c>
      <c r="D38" s="157" t="s">
        <v>259</v>
      </c>
      <c r="E38" s="155" t="s">
        <v>188</v>
      </c>
      <c r="F38" s="156"/>
    </row>
    <row r="39" spans="1:6" s="89" customFormat="1" x14ac:dyDescent="0.25">
      <c r="A39" s="152" t="s">
        <v>260</v>
      </c>
      <c r="B39" s="157" t="s">
        <v>261</v>
      </c>
      <c r="C39" s="154" t="s">
        <v>36</v>
      </c>
      <c r="D39" s="157" t="s">
        <v>208</v>
      </c>
      <c r="E39" s="155" t="s">
        <v>188</v>
      </c>
      <c r="F39" s="156"/>
    </row>
    <row r="40" spans="1:6" s="89" customFormat="1" x14ac:dyDescent="0.25">
      <c r="A40" s="152" t="s">
        <v>262</v>
      </c>
      <c r="B40" s="157" t="s">
        <v>263</v>
      </c>
      <c r="C40" s="154" t="s">
        <v>36</v>
      </c>
      <c r="D40" s="157" t="s">
        <v>256</v>
      </c>
      <c r="E40" s="155" t="s">
        <v>188</v>
      </c>
      <c r="F40" s="156"/>
    </row>
    <row r="41" spans="1:6" s="89" customFormat="1" x14ac:dyDescent="0.25">
      <c r="A41" s="152" t="s">
        <v>384</v>
      </c>
      <c r="B41" s="165" t="s">
        <v>385</v>
      </c>
      <c r="C41" s="154" t="s">
        <v>36</v>
      </c>
      <c r="D41" s="157"/>
      <c r="E41" s="155" t="s">
        <v>41</v>
      </c>
      <c r="F41" s="156"/>
    </row>
    <row r="42" spans="1:6" s="89" customFormat="1" ht="25" x14ac:dyDescent="0.25">
      <c r="A42" s="152" t="s">
        <v>264</v>
      </c>
      <c r="B42" s="165" t="s">
        <v>376</v>
      </c>
      <c r="C42" s="154" t="s">
        <v>34</v>
      </c>
      <c r="D42" s="157" t="s">
        <v>265</v>
      </c>
      <c r="E42" s="155" t="s">
        <v>244</v>
      </c>
      <c r="F42" s="156"/>
    </row>
    <row r="43" spans="1:6" s="89" customFormat="1" ht="37.5" x14ac:dyDescent="0.25">
      <c r="A43" s="152" t="s">
        <v>338</v>
      </c>
      <c r="B43" s="165" t="s">
        <v>340</v>
      </c>
      <c r="C43" s="154" t="s">
        <v>36</v>
      </c>
      <c r="D43" s="165" t="s">
        <v>341</v>
      </c>
      <c r="E43" s="155" t="s">
        <v>41</v>
      </c>
      <c r="F43" s="156"/>
    </row>
    <row r="44" spans="1:6" s="89" customFormat="1" ht="50" x14ac:dyDescent="0.25">
      <c r="A44" s="152" t="s">
        <v>266</v>
      </c>
      <c r="B44" s="157" t="s">
        <v>267</v>
      </c>
      <c r="C44" s="154" t="s">
        <v>36</v>
      </c>
      <c r="D44" s="157" t="s">
        <v>268</v>
      </c>
      <c r="E44" s="155" t="s">
        <v>188</v>
      </c>
      <c r="F44" s="156"/>
    </row>
    <row r="45" spans="1:6" s="89" customFormat="1" ht="25" x14ac:dyDescent="0.25">
      <c r="A45" s="152" t="s">
        <v>269</v>
      </c>
      <c r="B45" s="157" t="s">
        <v>270</v>
      </c>
      <c r="C45" s="154" t="s">
        <v>36</v>
      </c>
      <c r="D45" s="157" t="s">
        <v>271</v>
      </c>
      <c r="E45" s="155" t="s">
        <v>204</v>
      </c>
      <c r="F45" s="156"/>
    </row>
    <row r="46" spans="1:6" s="89" customFormat="1" ht="25" x14ac:dyDescent="0.25">
      <c r="A46" s="152" t="s">
        <v>272</v>
      </c>
      <c r="B46" s="157" t="s">
        <v>273</v>
      </c>
      <c r="C46" s="154" t="s">
        <v>34</v>
      </c>
      <c r="D46" s="157" t="s">
        <v>274</v>
      </c>
      <c r="E46" s="155" t="s">
        <v>204</v>
      </c>
      <c r="F46" s="156"/>
    </row>
    <row r="47" spans="1:6" s="89" customFormat="1" ht="25" x14ac:dyDescent="0.25">
      <c r="A47" s="152" t="s">
        <v>275</v>
      </c>
      <c r="B47" s="157" t="s">
        <v>276</v>
      </c>
      <c r="C47" s="154" t="s">
        <v>34</v>
      </c>
      <c r="D47" s="157" t="s">
        <v>277</v>
      </c>
      <c r="E47" s="155" t="s">
        <v>204</v>
      </c>
      <c r="F47" s="156"/>
    </row>
    <row r="48" spans="1:6" s="89" customFormat="1" ht="25" x14ac:dyDescent="0.25">
      <c r="A48" s="152" t="s">
        <v>278</v>
      </c>
      <c r="B48" s="157" t="s">
        <v>279</v>
      </c>
      <c r="C48" s="154" t="s">
        <v>34</v>
      </c>
      <c r="D48" s="157" t="s">
        <v>201</v>
      </c>
      <c r="E48" s="155" t="s">
        <v>188</v>
      </c>
      <c r="F48" s="156"/>
    </row>
    <row r="49" spans="1:7" s="89" customFormat="1" x14ac:dyDescent="0.25">
      <c r="A49" s="152" t="s">
        <v>280</v>
      </c>
      <c r="B49" s="157" t="s">
        <v>281</v>
      </c>
      <c r="C49" s="154" t="s">
        <v>36</v>
      </c>
      <c r="D49" s="157" t="s">
        <v>282</v>
      </c>
      <c r="E49" s="155" t="s">
        <v>188</v>
      </c>
      <c r="F49" s="156"/>
    </row>
    <row r="50" spans="1:7" s="89" customFormat="1" ht="25" x14ac:dyDescent="0.25">
      <c r="A50" s="152" t="s">
        <v>283</v>
      </c>
      <c r="B50" s="157" t="s">
        <v>284</v>
      </c>
      <c r="C50" s="154" t="s">
        <v>34</v>
      </c>
      <c r="D50" s="157" t="s">
        <v>285</v>
      </c>
      <c r="E50" s="155" t="s">
        <v>188</v>
      </c>
      <c r="F50" s="156"/>
    </row>
    <row r="51" spans="1:7" s="89" customFormat="1" x14ac:dyDescent="0.25">
      <c r="A51" s="152"/>
      <c r="B51" s="153"/>
      <c r="C51" s="154"/>
      <c r="D51" s="153"/>
      <c r="E51" s="155"/>
      <c r="F51" s="156"/>
    </row>
    <row r="52" spans="1:7" s="89" customFormat="1" x14ac:dyDescent="0.25">
      <c r="A52" s="114"/>
      <c r="B52" s="119"/>
      <c r="C52" s="122"/>
      <c r="D52" s="119"/>
      <c r="E52" s="118"/>
      <c r="F52" s="120"/>
    </row>
    <row r="53" spans="1:7" s="89" customFormat="1" hidden="1" x14ac:dyDescent="0.25">
      <c r="A53" s="114"/>
      <c r="B53" s="116"/>
      <c r="C53" s="122"/>
      <c r="D53" s="116"/>
      <c r="E53" s="118"/>
      <c r="F53" s="117"/>
    </row>
    <row r="54" spans="1:7" ht="34.5" customHeight="1" x14ac:dyDescent="0.25">
      <c r="A54" s="91" t="s">
        <v>164</v>
      </c>
      <c r="B54" s="92" t="s">
        <v>35</v>
      </c>
      <c r="C54" s="93">
        <f>C55+C56</f>
        <v>39</v>
      </c>
      <c r="D54" s="127" t="str">
        <f>IF(SUBTOTAL(3,C11:C53)=SUBTOTAL(103,C11:C53),'Summary and sign-off'!$A$47,'Summary and sign-off'!$A$48)</f>
        <v>Check - there are no hidden rows with data</v>
      </c>
      <c r="E54" s="187" t="str">
        <f>IF('Summary and sign-off'!F59='Summary and sign-off'!F53,'Summary and sign-off'!A51,'Summary and sign-off'!A49)</f>
        <v>Not all lines have an entry for "Description", "Was the gift accepted?" and "Estimated value in NZ$"</v>
      </c>
      <c r="F54" s="187"/>
      <c r="G54" s="89"/>
    </row>
    <row r="55" spans="1:7" ht="25.5" customHeight="1" x14ac:dyDescent="0.35">
      <c r="A55" s="94"/>
      <c r="B55" s="95" t="s">
        <v>36</v>
      </c>
      <c r="C55" s="96">
        <f>COUNTIF(C11:C53,'Summary and sign-off'!A44)</f>
        <v>15</v>
      </c>
      <c r="D55" s="19"/>
      <c r="E55" s="20"/>
      <c r="F55" s="21"/>
    </row>
    <row r="56" spans="1:7" ht="25.5" customHeight="1" x14ac:dyDescent="0.35">
      <c r="A56" s="94"/>
      <c r="B56" s="95" t="s">
        <v>34</v>
      </c>
      <c r="C56" s="96">
        <f>COUNTIF(C11:C53,'Summary and sign-off'!A45)</f>
        <v>24</v>
      </c>
      <c r="D56" s="19"/>
      <c r="E56" s="20"/>
      <c r="F56" s="21"/>
    </row>
    <row r="57" spans="1:7" ht="13" x14ac:dyDescent="0.3">
      <c r="A57" s="22"/>
      <c r="B57" s="23"/>
      <c r="C57" s="22"/>
      <c r="D57" s="24"/>
      <c r="E57" s="24"/>
      <c r="F57" s="22"/>
    </row>
    <row r="58" spans="1:7" ht="13" x14ac:dyDescent="0.3">
      <c r="A58" s="23" t="s">
        <v>7</v>
      </c>
      <c r="B58" s="23"/>
      <c r="C58" s="23"/>
      <c r="D58" s="23"/>
      <c r="E58" s="23"/>
      <c r="F58" s="23"/>
    </row>
    <row r="59" spans="1:7" ht="12.65" customHeight="1" x14ac:dyDescent="0.25">
      <c r="A59" s="25" t="s">
        <v>50</v>
      </c>
      <c r="B59" s="22"/>
      <c r="C59" s="22"/>
      <c r="D59" s="22"/>
      <c r="E59" s="22"/>
      <c r="F59" s="26"/>
    </row>
    <row r="60" spans="1:7" ht="13" x14ac:dyDescent="0.3">
      <c r="A60" s="25" t="s">
        <v>157</v>
      </c>
      <c r="B60" s="27"/>
      <c r="C60" s="28"/>
      <c r="D60" s="28"/>
      <c r="E60" s="28"/>
      <c r="F60" s="29"/>
    </row>
    <row r="61" spans="1:7" ht="13" x14ac:dyDescent="0.3">
      <c r="A61" s="25" t="s">
        <v>15</v>
      </c>
      <c r="B61" s="30"/>
      <c r="C61" s="30"/>
      <c r="D61" s="30"/>
      <c r="E61" s="30"/>
      <c r="F61" s="30"/>
    </row>
    <row r="62" spans="1:7" ht="12.75" customHeight="1" x14ac:dyDescent="0.25">
      <c r="A62" s="25" t="s">
        <v>93</v>
      </c>
      <c r="B62" s="22"/>
      <c r="C62" s="22"/>
      <c r="D62" s="22"/>
      <c r="E62" s="22"/>
      <c r="F62" s="22"/>
    </row>
    <row r="63" spans="1:7" ht="13" customHeight="1" x14ac:dyDescent="0.25">
      <c r="A63" s="31" t="s">
        <v>37</v>
      </c>
      <c r="B63" s="32"/>
      <c r="C63" s="32"/>
      <c r="D63" s="32"/>
      <c r="E63" s="32"/>
      <c r="F63" s="32"/>
    </row>
    <row r="64" spans="1:7" x14ac:dyDescent="0.25">
      <c r="A64" s="33" t="s">
        <v>53</v>
      </c>
      <c r="B64" s="34"/>
      <c r="C64" s="29"/>
      <c r="D64" s="29"/>
      <c r="E64" s="29"/>
      <c r="F64" s="29"/>
    </row>
    <row r="65" spans="1:6" ht="12.75" customHeight="1" x14ac:dyDescent="0.25">
      <c r="A65" s="33" t="s">
        <v>166</v>
      </c>
      <c r="B65" s="25"/>
      <c r="C65" s="35"/>
      <c r="D65" s="35"/>
      <c r="E65" s="35"/>
      <c r="F65" s="35"/>
    </row>
    <row r="66" spans="1:6" ht="12.75" customHeight="1" x14ac:dyDescent="0.25">
      <c r="A66" s="25"/>
      <c r="B66" s="25"/>
      <c r="C66" s="35"/>
      <c r="D66" s="35"/>
      <c r="E66" s="35"/>
      <c r="F66" s="35"/>
    </row>
    <row r="67" spans="1:6" ht="12.75" hidden="1" customHeight="1" x14ac:dyDescent="0.25">
      <c r="A67" s="25"/>
      <c r="B67" s="25"/>
      <c r="C67" s="35"/>
      <c r="D67" s="35"/>
      <c r="E67" s="35"/>
      <c r="F67" s="35"/>
    </row>
    <row r="70" spans="1:6" ht="13" hidden="1" x14ac:dyDescent="0.3">
      <c r="A70" s="23"/>
      <c r="B70" s="23"/>
      <c r="C70" s="23"/>
      <c r="D70" s="23"/>
      <c r="E70" s="23"/>
      <c r="F70" s="23"/>
    </row>
    <row r="71" spans="1:6" ht="13" hidden="1" x14ac:dyDescent="0.3">
      <c r="A71" s="23"/>
      <c r="B71" s="23"/>
      <c r="C71" s="23"/>
      <c r="D71" s="23"/>
      <c r="E71" s="23"/>
      <c r="F71" s="23"/>
    </row>
    <row r="72" spans="1:6" ht="13" hidden="1" x14ac:dyDescent="0.3">
      <c r="A72" s="23"/>
      <c r="B72" s="23"/>
      <c r="C72" s="23"/>
      <c r="D72" s="23"/>
      <c r="E72" s="23"/>
      <c r="F72" s="23"/>
    </row>
    <row r="73" spans="1:6" ht="13" hidden="1" x14ac:dyDescent="0.3">
      <c r="A73" s="23"/>
      <c r="B73" s="23"/>
      <c r="C73" s="23"/>
      <c r="D73" s="23"/>
      <c r="E73" s="23"/>
      <c r="F73" s="23"/>
    </row>
    <row r="74" spans="1:6" ht="13" hidden="1" x14ac:dyDescent="0.3">
      <c r="A74" s="23"/>
      <c r="B74" s="23"/>
      <c r="C74" s="23"/>
      <c r="D74" s="23"/>
      <c r="E74" s="23"/>
      <c r="F74" s="23"/>
    </row>
    <row r="95" x14ac:dyDescent="0.25"/>
    <row r="96" x14ac:dyDescent="0.25"/>
    <row r="97" x14ac:dyDescent="0.25"/>
    <row r="98" x14ac:dyDescent="0.25"/>
    <row r="99" x14ac:dyDescent="0.25"/>
    <row r="100" x14ac:dyDescent="0.25"/>
    <row r="101" x14ac:dyDescent="0.25"/>
  </sheetData>
  <sheetProtection formatCells="0" insertRows="0" deleteRows="0"/>
  <mergeCells count="10">
    <mergeCell ref="E54:F54"/>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53"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&amp;C&amp;"Verdana"&amp;8&amp;K000000[UNCLASSIFIED]&amp;1#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sign-off'!$A$44:$A$45</xm:f>
          </x14:formula1>
          <xm:sqref>C11:C53</xm:sqref>
        </x14:dataValidation>
        <x14:dataValidation type="list" errorStyle="information" operator="greaterThan" allowBlank="1" showInputMessage="1" prompt="Provide specific $ value if possible" xr:uid="{00000000-0002-0000-0500-000003000000}">
          <x14:formula1>
            <xm:f>'Summary and sign-off'!$A$38:$A$43</xm:f>
          </x14:formula1>
          <xm:sqref>E11:E53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9D7F4-D0D7-4BCB-BBEA-E7C37A64913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2165527-d881-4234-97f9-ee139a3f0c31"/>
    <ds:schemaRef ds:uri="http://purl.org/dc/dcmitype/"/>
  </ds:schemaRefs>
</ds:datastoreItem>
</file>

<file path=customXml/itemProps2.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Brian Bond</cp:lastModifiedBy>
  <cp:lastPrinted>2018-10-07T21:08:03Z</cp:lastPrinted>
  <dcterms:created xsi:type="dcterms:W3CDTF">2010-10-17T20:59:02Z</dcterms:created>
  <dcterms:modified xsi:type="dcterms:W3CDTF">2021-07-28T00:05:07Z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MSIP_Label_a4f106f2-aad1-42d5-aa61-96837420719b_Enabled">
    <vt:lpwstr>true</vt:lpwstr>
  </property>
  <property fmtid="{D5CDD505-2E9C-101B-9397-08002B2CF9AE}" pid="8" name="MSIP_Label_a4f106f2-aad1-42d5-aa61-96837420719b_SetDate">
    <vt:lpwstr>2021-07-28T00:04:38Z</vt:lpwstr>
  </property>
  <property fmtid="{D5CDD505-2E9C-101B-9397-08002B2CF9AE}" pid="9" name="MSIP_Label_a4f106f2-aad1-42d5-aa61-96837420719b_Method">
    <vt:lpwstr>Privileged</vt:lpwstr>
  </property>
  <property fmtid="{D5CDD505-2E9C-101B-9397-08002B2CF9AE}" pid="10" name="MSIP_Label_a4f106f2-aad1-42d5-aa61-96837420719b_Name">
    <vt:lpwstr>a4f106f2-aad1-42d5-aa61-96837420719b</vt:lpwstr>
  </property>
  <property fmtid="{D5CDD505-2E9C-101B-9397-08002B2CF9AE}" pid="11" name="MSIP_Label_a4f106f2-aad1-42d5-aa61-96837420719b_SiteId">
    <vt:lpwstr>fb39e3e9-23a9-404e-93a2-b42a87d94f35</vt:lpwstr>
  </property>
  <property fmtid="{D5CDD505-2E9C-101B-9397-08002B2CF9AE}" pid="12" name="MSIP_Label_a4f106f2-aad1-42d5-aa61-96837420719b_ActionId">
    <vt:lpwstr>7fc0962b-2aff-43c8-8c84-edf2fd955a87</vt:lpwstr>
  </property>
  <property fmtid="{D5CDD505-2E9C-101B-9397-08002B2CF9AE}" pid="13" name="MSIP_Label_a4f106f2-aad1-42d5-aa61-96837420719b_ContentBits">
    <vt:lpwstr>1</vt:lpwstr>
  </property>
</Properties>
</file>