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irnz-my.sharepoint.com/personal/brian_bond_ird_govt_nz/Documents/Desktop/Content/CIR expenses/"/>
    </mc:Choice>
  </mc:AlternateContent>
  <xr:revisionPtr revIDLastSave="0" documentId="8_{57DF0220-1C70-4A95-9662-55AD6556FB04}" xr6:coauthVersionLast="46" xr6:coauthVersionMax="46" xr10:uidLastSave="{00000000-0000-0000-0000-000000000000}"/>
  <bookViews>
    <workbookView xWindow="-110" yWindow="-110" windowWidth="19420" windowHeight="10420" firstSheet="1" activeTab="2"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expenses'!$A$1:$E$23</definedName>
    <definedName name="_xlnm.Print_Area" localSheetId="5">'Gifts and benefits'!$A$1:$F$67</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6" i="4" l="1"/>
  <c r="C17" i="3"/>
  <c r="C25" i="2"/>
  <c r="C51" i="1"/>
  <c r="C65" i="1"/>
  <c r="C18" i="1"/>
  <c r="B6" i="13" l="1"/>
  <c r="E60" i="13"/>
  <c r="C60" i="13"/>
  <c r="C58" i="4"/>
  <c r="C57" i="4"/>
  <c r="B60" i="13" l="1"/>
  <c r="B59" i="13"/>
  <c r="D59" i="13"/>
  <c r="B58" i="13"/>
  <c r="D58" i="13"/>
  <c r="D57" i="13"/>
  <c r="B57" i="13"/>
  <c r="D56" i="13"/>
  <c r="B56" i="13"/>
  <c r="D55" i="13"/>
  <c r="B55" i="13"/>
  <c r="B2" i="4"/>
  <c r="B3" i="4"/>
  <c r="B2" i="3"/>
  <c r="B3" i="3"/>
  <c r="B2" i="2"/>
  <c r="B3" i="2"/>
  <c r="B2" i="1"/>
  <c r="B3" i="1"/>
  <c r="F58" i="13" l="1"/>
  <c r="D25" i="2" s="1"/>
  <c r="F60" i="13"/>
  <c r="E56" i="4" s="1"/>
  <c r="F59" i="13"/>
  <c r="D17" i="3" s="1"/>
  <c r="F57" i="13"/>
  <c r="D65" i="1" s="1"/>
  <c r="F56" i="13"/>
  <c r="D51" i="1" s="1"/>
  <c r="F55" i="13"/>
  <c r="D18" i="1" s="1"/>
  <c r="C13" i="13"/>
  <c r="C12" i="13"/>
  <c r="C11" i="13"/>
  <c r="C16" i="13" l="1"/>
  <c r="C17" i="13"/>
  <c r="B5" i="4" l="1"/>
  <c r="B4" i="4"/>
  <c r="B5" i="3"/>
  <c r="B4" i="3"/>
  <c r="B5" i="2"/>
  <c r="B4" i="2"/>
  <c r="B5" i="1"/>
  <c r="B4" i="1"/>
  <c r="C15" i="13" l="1"/>
  <c r="F12" i="13" l="1"/>
  <c r="C56" i="4"/>
  <c r="F11" i="13" s="1"/>
  <c r="F13" i="13" l="1"/>
  <c r="B65" i="1"/>
  <c r="B17" i="13" s="1"/>
  <c r="B51" i="1"/>
  <c r="B16" i="13" s="1"/>
  <c r="B18" i="1"/>
  <c r="B15" i="13" s="1"/>
  <c r="B17" i="3" l="1"/>
  <c r="B13" i="13" s="1"/>
  <c r="B25" i="2"/>
  <c r="B12" i="13" s="1"/>
  <c r="B11" i="13" l="1"/>
  <c r="B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1"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54"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<sst xmlns="http://schemas.openxmlformats.org/spreadsheetml/2006/main" count="547" uniqueCount="346">
  <si>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</si>
  <si>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</si>
  <si>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</si>
  <si>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</si>
  <si>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</si>
  <si>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</si>
  <si>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</si>
  <si>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</si>
  <si>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</si>
  <si>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</si>
  <si>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</si>
  <si>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</si>
  <si>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</si>
  <si>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</si>
  <si>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</si>
  <si>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</si>
  <si>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</si>
  <si>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</si>
  <si>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</si>
  <si>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</si>
  <si>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</si>
  <si>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</si>
  <si>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</si>
  <si>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</si>
  <si>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</si>
  <si>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</si>
  <si>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</si>
  <si>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</si>
  <si>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</si>
  <si>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</si>
  <si>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</si>
  <si>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</si>
  <si>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</si>
  <si>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</si>
  <si>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</si>
  <si>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</si>
  <si>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</si>
  <si>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</si>
  <si>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</si>
  <si>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</si>
  <si>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</si>
  <si>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</si>
  <si>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</si>
  <si>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</si>
  <si>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</si>
  <si>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</si>
  <si>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</si>
  <si>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</si>
  <si>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</si>
  <si>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</si>
  <si>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</si>
  <si>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</si>
  <si>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</si>
  <si>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</si>
  <si>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</si>
  <si>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</si>
  <si>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</si>
  <si>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</si>
  <si>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</si>
  <si>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</si>
  <si>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</si>
  <si>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</si>
  <si>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</si>
  <si>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</si>
  <si>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</si>
  <si>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</si>
  <si>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</si>
  <si>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</si>
  <si>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</si>
  <si>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</si>
  <si>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</si>
  <si>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</si>
  <si>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</si>
  <si>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</si>
  <si>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</si>
  <si>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</si>
  <si>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</si>
  <si>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</si>
  <si>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</si>
  <si>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</si>
  <si>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</si>
  <si>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</si>
  <si>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</si>
  <si>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</si>
  <si>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</si>
  <si>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</si>
  <si>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</si>
  <si>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</si>
  <si>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</si>
  <si>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</si>
  <si>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</si>
  <si>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</si>
  <si>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</si>
  <si>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</si>
  <si>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</si>
  <si>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</si>
  <si>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</si>
  <si>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</si>
  <si>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</si>
  <si>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</si>
  <si>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</si>
  <si>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</si>
  <si>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</si>
  <si>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</si>
  <si>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</si>
  <si>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</si>
  <si>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</si>
  <si>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</si>
  <si>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</si>
  <si>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</si>
  <si>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</si>
  <si>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</si>
  <si>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</si>
  <si>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</si>
  <si>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</si>
  <si>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</si>
  <si>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</si>
  <si>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</si>
  <si>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</si>
  <si>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</si>
  <si>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</si>
  <si>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</si>
  <si>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</si>
  <si>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</si>
  <si>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</si>
  <si>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</si>
  <si>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</si>
  <si>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</si>
  <si>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</si>
  <si>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</si>
  <si>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</si>
  <si>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</si>
  <si>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</si>
  <si>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</si>
  <si>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</si>
  <si>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</si>
  <si>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</si>
  <si>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</si>
  <si>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</si>
  <si>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</si>
  <si>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</si>
  <si>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</si>
  <si>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</si>
  <si>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</si>
  <si>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</si>
  <si>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</si>
  <si>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</si>
  <si>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</si>
  <si>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</si>
  <si>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</si>
  <si>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</si>
  <si>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</si>
  <si>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</si>
  <si>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</si>
  <si>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</si>
  <si>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</si>
  <si>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</si>
  <si>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</si>
  <si>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</si>
  <si>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</si>
  <si>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</si>
  <si>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</si>
  <si>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</si>
  <si>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</si>
  <si>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</si>
  <si>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</si>
  <si>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</si>
  <si>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</si>
  <si>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</si>
  <si>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Inland Revenue</t>
  </si>
  <si>
    <t>Naomi Ferguson</t>
  </si>
  <si>
    <t>2.9.2019-4.9.2019</t>
  </si>
  <si>
    <t>Speaker: Trans Tasman Business Circle - Joint speaker with Chris Jordan, Commissioner of Australian Taxation Office</t>
  </si>
  <si>
    <t>Airfares</t>
  </si>
  <si>
    <t>Sydney/Canberra</t>
  </si>
  <si>
    <t>2.10.19</t>
  </si>
  <si>
    <t>Subscription to Trans Tasman Newsletter</t>
  </si>
  <si>
    <t>Subscription</t>
  </si>
  <si>
    <t>Wellington</t>
  </si>
  <si>
    <t>Office Visits: Hamilton (two IR Offices)</t>
  </si>
  <si>
    <t>Meals</t>
  </si>
  <si>
    <t>Hamilton</t>
  </si>
  <si>
    <t>Accommodation</t>
  </si>
  <si>
    <t>Taxis</t>
  </si>
  <si>
    <t>31.7.19</t>
  </si>
  <si>
    <t>17.7.19-18.7.19</t>
  </si>
  <si>
    <t>Office Visit: Christchurch &amp; Presenting Remembrance Books</t>
  </si>
  <si>
    <t>Christchurch</t>
  </si>
  <si>
    <t>28.8.19-29.8.19</t>
  </si>
  <si>
    <t>Diversity Works Awards &amp; Office Visit: Manukau</t>
  </si>
  <si>
    <t>Auckland</t>
  </si>
  <si>
    <t>19.9.19-20.9.19</t>
  </si>
  <si>
    <t>Office Visits: Ellerslie &amp; Whangarei</t>
  </si>
  <si>
    <t>Auckland &amp; Whanagarei</t>
  </si>
  <si>
    <t>25.9.19-26.9.19</t>
  </si>
  <si>
    <t>Office Visit: Takapuna &amp; Conference: Women in the Public Sector</t>
  </si>
  <si>
    <t>Meal</t>
  </si>
  <si>
    <t>15.11.19</t>
  </si>
  <si>
    <t>Office Visit: New Plymouth</t>
  </si>
  <si>
    <t>New Plymouth</t>
  </si>
  <si>
    <t>Taxis (x2)</t>
  </si>
  <si>
    <t>Taxis (x3)</t>
  </si>
  <si>
    <t>Auckland/Wgtn</t>
  </si>
  <si>
    <t>20.11.19-22.11.19</t>
  </si>
  <si>
    <t>Speaker/Attendee: Chartered Accountants Australia &amp; New Zealand Annual Conference</t>
  </si>
  <si>
    <t>15.10.19-18.10.19</t>
  </si>
  <si>
    <t>Presenter: IR Regional People Leader Forums (Hamilton &amp; Auckland)</t>
  </si>
  <si>
    <t>13.10.19-14.10.19</t>
  </si>
  <si>
    <t>Presenter: IR Regional People Leader Forum (Christchurch)</t>
  </si>
  <si>
    <t>Hamilton &amp; Kapiti</t>
  </si>
  <si>
    <t>Taxis (x4)</t>
  </si>
  <si>
    <t>Wellington &amp; Christchurch</t>
  </si>
  <si>
    <t>3.10.19</t>
  </si>
  <si>
    <t>Office Visit: Dunedin</t>
  </si>
  <si>
    <t>7.11.19</t>
  </si>
  <si>
    <t xml:space="preserve">Diversity Works Board Meeting and AGM </t>
  </si>
  <si>
    <t>Wellington &amp; Auckland</t>
  </si>
  <si>
    <t>Auckland &amp; Wellington</t>
  </si>
  <si>
    <t>Taxis (x5)</t>
  </si>
  <si>
    <t>Auckland, Wellington, Whanagrei</t>
  </si>
  <si>
    <t>26.01.20-31.01.20</t>
  </si>
  <si>
    <t>Attend Institute of Directors 'Company Directors Course' (Queenstown)</t>
  </si>
  <si>
    <t>Queenstown</t>
  </si>
  <si>
    <t>Taxis (x6)</t>
  </si>
  <si>
    <t>20.02.20-21.02.20</t>
  </si>
  <si>
    <t>Interview Panel: Diversity Works CE</t>
  </si>
  <si>
    <t>Whangarei</t>
  </si>
  <si>
    <t>20.02.20</t>
  </si>
  <si>
    <t>Conference Fee</t>
  </si>
  <si>
    <t>05.03.20</t>
  </si>
  <si>
    <t>Office Visit: Tauranga</t>
  </si>
  <si>
    <t>Taxi (x2)</t>
  </si>
  <si>
    <t>Canberra</t>
  </si>
  <si>
    <t>Sydney</t>
  </si>
  <si>
    <t>01.04.20</t>
  </si>
  <si>
    <t>Privacy Screen for SurfaceGo</t>
  </si>
  <si>
    <t>Stationery/Equipment</t>
  </si>
  <si>
    <t>23.07.19</t>
  </si>
  <si>
    <t>Annual Senate SHJ Party</t>
  </si>
  <si>
    <t>Senate SHJ</t>
  </si>
  <si>
    <t>30.07.19</t>
  </si>
  <si>
    <t>WOW Function &amp; Show</t>
  </si>
  <si>
    <t>Air New Zealand</t>
  </si>
  <si>
    <t>10.09.19</t>
  </si>
  <si>
    <t>MIA Cocktail Function</t>
  </si>
  <si>
    <t>MIA</t>
  </si>
  <si>
    <t>22.09.19</t>
  </si>
  <si>
    <t>Rugby World Cup Scotland vs Ireland Match</t>
  </si>
  <si>
    <t>British High Commission</t>
  </si>
  <si>
    <t>23.09.19</t>
  </si>
  <si>
    <t>Westpac Dinner Event</t>
  </si>
  <si>
    <t>Westpac</t>
  </si>
  <si>
    <t>24.09.19</t>
  </si>
  <si>
    <t>Lunch with Brian Hartzer, CE of Westpac Banking Corporation Sydney and Public Sector CEs</t>
  </si>
  <si>
    <t>18.10.19</t>
  </si>
  <si>
    <t>Breakfast of Champions</t>
  </si>
  <si>
    <t>Westpac &amp; PriceWaterhouseCoopers</t>
  </si>
  <si>
    <t>12.12.19</t>
  </si>
  <si>
    <t>Homewood Christmas Ball</t>
  </si>
  <si>
    <t>20.11.19</t>
  </si>
  <si>
    <t>Parliament Breakfast &amp; Panel Discussion</t>
  </si>
  <si>
    <t>Hon James Shaw</t>
  </si>
  <si>
    <t>14.10.19</t>
  </si>
  <si>
    <t>Informal gathering with Ms Sinead Burke (Fashion Blogger)</t>
  </si>
  <si>
    <t>H E Mr Peter Ryan</t>
  </si>
  <si>
    <t>13.11.19</t>
  </si>
  <si>
    <t>Dinner following Tax Policy Charitable Trust Awards Event</t>
  </si>
  <si>
    <t>Ian Kuperus and Chris Cunliffe</t>
  </si>
  <si>
    <t>5.12.19</t>
  </si>
  <si>
    <t xml:space="preserve">Ddeloitte Top 200 Awards 2019 </t>
  </si>
  <si>
    <t>Deloitte New Zealand</t>
  </si>
  <si>
    <t>5.11.19</t>
  </si>
  <si>
    <t>2019 Melbourne Cup Annual Fundraiser</t>
  </si>
  <si>
    <t>Hon Patricia Forsythe AM, Australian High Commissioner to New Zealand</t>
  </si>
  <si>
    <t>27.11.19</t>
  </si>
  <si>
    <t>Business Leaders Dinner with the Prime Minister</t>
  </si>
  <si>
    <t>Business NZ &amp; Major Companies Group</t>
  </si>
  <si>
    <t>Strategy &amp; Risk Partner Panel Session Luncheon</t>
  </si>
  <si>
    <t>KPMG</t>
  </si>
  <si>
    <t>14.11.19</t>
  </si>
  <si>
    <t>Launch of Publication: Crossing Points: UK-New Zealand/Australia/Pacific with British High Commissioner Her Excellency Laura Clarke</t>
  </si>
  <si>
    <t>Louisa Wall MP</t>
  </si>
  <si>
    <t>11.11.19</t>
  </si>
  <si>
    <t>Hobson Levy</t>
  </si>
  <si>
    <t>Hobson Levy Women &amp; Leadership Event - Drinks &amp; Canapes</t>
  </si>
  <si>
    <t>22.11.19</t>
  </si>
  <si>
    <t>Roundtable with Microsoft CEO - Light Lunch provided</t>
  </si>
  <si>
    <t>Barrie Sheers</t>
  </si>
  <si>
    <t>4.12.19</t>
  </si>
  <si>
    <t xml:space="preserve">End of Year Event - The Political Year in Review </t>
  </si>
  <si>
    <t>Shenagh Glesiner, IPANZ</t>
  </si>
  <si>
    <t>Annual End of Year Consulting Celebration - Refeshments &amp; Canapes</t>
  </si>
  <si>
    <t>The Wellington Consulting Partners</t>
  </si>
  <si>
    <t>19.12.19</t>
  </si>
  <si>
    <t>Lunch with Minister Faafoi</t>
  </si>
  <si>
    <t>Tech Alliance Communities, Laura Chamberlain</t>
  </si>
  <si>
    <t>26.11.19</t>
  </si>
  <si>
    <t>Pride in NZDF: A Celebration of LGBT+ Inclusion</t>
  </si>
  <si>
    <t>NZDF</t>
  </si>
  <si>
    <t>Launch of Deloitte/Forum CEO Mental Health &amp; Wellbeing at Work Survey Results</t>
  </si>
  <si>
    <t>Sheffield Invitation - Kari Naimon - Organisationb Culture - So What? Light breakfast</t>
  </si>
  <si>
    <t>Katy Anquetil, Sheffield</t>
  </si>
  <si>
    <t>21.11.19</t>
  </si>
  <si>
    <t>Kim Ellis, Tax Management NZ</t>
  </si>
  <si>
    <t>Westpac Quarterly Economic Overview - Light lunch provided - Presentation by Westpac NZ Chief Economist &amp; Mark Strategist</t>
  </si>
  <si>
    <t>CAANZ Conference - Dinner - Harbour Society</t>
  </si>
  <si>
    <t>Tax Advisory Group - Chartered Accountants Australia &amp; New Zealand Conference (CAANZ) Drinks &amp; Dinner - Pulman Hotel</t>
  </si>
  <si>
    <t>CAANZ</t>
  </si>
  <si>
    <t>Christmas Drinks &amp; Nibbles</t>
  </si>
  <si>
    <t>Corporate Taxpayers Group</t>
  </si>
  <si>
    <t xml:space="preserve">Office of the Ombudsman - Celebration of another productive year &amp; Launch of new Website </t>
  </si>
  <si>
    <t>Chief Ombudsman, Office of the Ombudsmen</t>
  </si>
  <si>
    <t>17.12.19</t>
  </si>
  <si>
    <t>Open House - Festive Drinks &amp; Nibbles</t>
  </si>
  <si>
    <t>Hon Stuart Nash</t>
  </si>
  <si>
    <t>14.02.20</t>
  </si>
  <si>
    <t>Evening to Celebrate Diversity &amp; Inclusion - Charity Gala</t>
  </si>
  <si>
    <t>PricewaterhouseCoopers</t>
  </si>
  <si>
    <t>New Zealander of the Year Awards 2020 - Gala Dinner</t>
  </si>
  <si>
    <t>Steve Jurkovich, KiwiBank</t>
  </si>
  <si>
    <t>13.03.20</t>
  </si>
  <si>
    <t>Low Carbon - a New Climate Change Debate - Breakfast</t>
  </si>
  <si>
    <t>Westpac NZ</t>
  </si>
  <si>
    <t>Dinner - Ortus Club - Leaders of prominent companies in NZ - Knowledge Sharing Discussion on "The Future of Customer Experience"</t>
  </si>
  <si>
    <t>The Ortus Club</t>
  </si>
  <si>
    <t>26.02.20</t>
  </si>
  <si>
    <t>BusinessNZ</t>
  </si>
  <si>
    <t>17.03.20</t>
  </si>
  <si>
    <t>Financial Crime Event (followed by lunch)</t>
  </si>
  <si>
    <t>Westpac - Transactional Matters Team</t>
  </si>
  <si>
    <t>9.03.20</t>
  </si>
  <si>
    <t>Laura Clarke, British High Commission</t>
  </si>
  <si>
    <t>International Womens Day Reception</t>
  </si>
  <si>
    <t>4.03.20</t>
  </si>
  <si>
    <t>Minister of Justice</t>
  </si>
  <si>
    <t>Minister of Justice Dinner with the assessment delegation for the Financial Action Task Force Mutual Evaluation</t>
  </si>
  <si>
    <t>07.08.19</t>
  </si>
  <si>
    <t xml:space="preserve">Dinner - Hon Nash hosting the winner of the RBNZ Monetary Policy Challenge </t>
  </si>
  <si>
    <t>25.09.19</t>
  </si>
  <si>
    <t>Speaker Gift - Scented Candle &amp; Bottle of Wine</t>
  </si>
  <si>
    <t>Russell McVeagh</t>
  </si>
  <si>
    <t>Candle donated to IR Social Club &amp; Wine held for future functions</t>
  </si>
  <si>
    <t>No costs</t>
  </si>
  <si>
    <t>Back to Business 2020 Cocktail Party to Celebrate the Start of 2020</t>
  </si>
  <si>
    <t>Lara Ariell, Chief Financial Officer</t>
  </si>
  <si>
    <t>Conference Fee: Attend International Fiscal Association Annual Conference (Public Sector expense, paid for by State Services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</si>
</sst>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7"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89">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Fill="1" applyAlignment="1" applyProtection="1">
      <alignment horizontal="center" wrapText="1"/>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5" fillId="10" borderId="4" xfId="0" applyNumberFormat="1"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readingOrder="1"/>
    </xf>
    <xf numFmtId="166" fontId="19" fillId="3" borderId="0" xfId="0" applyNumberFormat="1" applyFont="1" applyFill="1" applyBorder="1" applyAlignment="1" applyProtection="1">
      <alignment horizontal="left" vertical="center" wrapText="1"/>
    </xf>
    <xf numFmtId="1" fontId="19" fillId="3" borderId="0" xfId="0" applyNumberFormat="1" applyFont="1" applyFill="1" applyBorder="1" applyAlignment="1" applyProtection="1">
      <alignment horizontal="center" vertical="center" wrapText="1"/>
    </xf>
    <xf numFmtId="166" fontId="35" fillId="3" borderId="0" xfId="0" applyNumberFormat="1" applyFont="1" applyFill="1" applyBorder="1" applyAlignment="1" applyProtection="1">
      <alignment horizontal="center" vertical="center" wrapText="1"/>
    </xf>
    <xf numFmtId="0" fontId="34" fillId="11" borderId="7"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167" fontId="15" fillId="11" borderId="3" xfId="0" applyNumberFormat="1" applyFont="1" applyFill="1" applyBorder="1" applyAlignment="1" applyProtection="1">
      <alignment vertical="center" wrapText="1"/>
      <protection locked="0"/>
    </xf>
    <xf numFmtId="0" fontId="0" fillId="11" borderId="4" xfId="0" applyFont="1" applyFill="1" applyBorder="1" applyAlignment="1" applyProtection="1">
      <alignment vertical="center" wrapText="1"/>
      <protection locked="0"/>
    </xf>
    <xf numFmtId="0" fontId="0" fillId="11" borderId="5" xfId="0" applyFont="1" applyFill="1" applyBorder="1" applyAlignment="1" applyProtection="1">
      <alignment vertical="center" wrapText="1"/>
      <protection locked="0"/>
    </xf>
    <xf numFmtId="0" fontId="0" fillId="11" borderId="4" xfId="0" applyFont="1" applyFill="1" applyBorder="1" applyAlignment="1" applyProtection="1">
      <alignment horizontal="left" vertical="center" wrapText="1"/>
      <protection locked="0"/>
    </xf>
    <xf numFmtId="0" fontId="15" fillId="11" borderId="4" xfId="0" applyNumberFormat="1" applyFont="1" applyFill="1" applyBorder="1" applyAlignment="1" applyProtection="1">
      <alignment horizontal="left" vertical="center" wrapText="1"/>
      <protection locked="0"/>
    </xf>
    <xf numFmtId="164" fontId="15" fillId="11" borderId="4" xfId="0" applyNumberFormat="1" applyFont="1" applyFill="1" applyBorder="1" applyAlignment="1" applyProtection="1">
      <alignment horizontal="right" vertical="center" wrapText="1"/>
      <protection locked="0"/>
    </xf>
    <xf numFmtId="0" fontId="0" fillId="11" borderId="5" xfId="0"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Fill="1" applyBorder="1" applyAlignment="1" applyProtection="1">
      <alignment horizontal="left" vertical="center"/>
    </xf>
    <xf numFmtId="0" fontId="22" fillId="2" borderId="0" xfId="0" applyFont="1" applyFill="1" applyBorder="1" applyAlignment="1" applyProtection="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topLeftCell="A31" zoomScaleNormal="100" workbookViewId="0">
      <selection activeCell="A55" sqref="A55"/>
    </sheetView>
  </sheetViews>
  <sheetFormatPr defaultColWidth="0" defaultRowHeight="14" zeroHeight="1" x14ac:dyDescent="0.3"/>
  <cols>
    <col min="1" max="1" width="219.26953125" style="70" customWidth="1"/>
    <col min="2" max="2" width="33.26953125" style="69" customWidth="1"/>
    <col min="3" max="16384" width="8.7265625" style="16" hidden="1"/>
  </cols>
  <sheetData>
    <row r="1" spans="1:2" ht="23.25" customHeight="1" x14ac:dyDescent="0.3">
      <c r="A1" s="68" t="s">
        <v>0</v>
      </c>
    </row>
    <row r="2" spans="1:2" ht="33" customHeight="1" x14ac:dyDescent="0.3">
      <c r="A2" s="132" t="s">
        <v>1</v>
      </c>
    </row>
    <row r="3" spans="1:2" ht="17.25" customHeight="1" x14ac:dyDescent="0.3"/>
    <row r="4" spans="1:2" ht="23.25" customHeight="1" x14ac:dyDescent="0.3">
      <c r="A4" s="156" t="s">
        <v>2</v>
      </c>
    </row>
    <row r="5" spans="1:2" ht="17.25" customHeight="1" x14ac:dyDescent="0.3"/>
    <row r="6" spans="1:2" ht="23.25" customHeight="1" x14ac:dyDescent="0.3">
      <c r="A6" s="71" t="s">
        <v>3</v>
      </c>
    </row>
    <row r="7" spans="1:2" ht="17.25" customHeight="1" x14ac:dyDescent="0.3">
      <c r="A7" s="72" t="s">
        <v>4</v>
      </c>
    </row>
    <row r="8" spans="1:2" ht="17.25" customHeight="1" x14ac:dyDescent="0.3">
      <c r="A8" s="73" t="s">
        <v>5</v>
      </c>
    </row>
    <row r="9" spans="1:2" ht="17.25" customHeight="1" x14ac:dyDescent="0.3">
      <c r="A9" s="73"/>
    </row>
    <row r="10" spans="1:2" ht="23.25" customHeight="1" x14ac:dyDescent="0.25">
      <c r="A10" s="71" t="s">
        <v>6</v>
      </c>
      <c r="B10" s="105" t="s">
        <v>7</v>
      </c>
    </row>
    <row r="11" spans="1:2" ht="17.25" customHeight="1" x14ac:dyDescent="0.3">
      <c r="A11" s="74" t="s">
        <v>8</v>
      </c>
    </row>
    <row r="12" spans="1:2" ht="17.25" customHeight="1" x14ac:dyDescent="0.3">
      <c r="A12" s="73" t="s">
        <v>9</v>
      </c>
    </row>
    <row r="13" spans="1:2" ht="17.25" customHeight="1" x14ac:dyDescent="0.3">
      <c r="A13" s="73" t="s">
        <v>10</v>
      </c>
    </row>
    <row r="14" spans="1:2" ht="17.25" customHeight="1" x14ac:dyDescent="0.3">
      <c r="A14" s="75" t="s">
        <v>11</v>
      </c>
    </row>
    <row r="15" spans="1:2" ht="17.25" customHeight="1" x14ac:dyDescent="0.3">
      <c r="A15" s="73" t="s">
        <v>12</v>
      </c>
    </row>
    <row r="16" spans="1:2" ht="17.25" customHeight="1" x14ac:dyDescent="0.3">
      <c r="A16" s="73"/>
    </row>
    <row r="17" spans="1:1" ht="23.25" customHeight="1" x14ac:dyDescent="0.3">
      <c r="A17" s="71" t="s">
        <v>13</v>
      </c>
    </row>
    <row r="18" spans="1:1" ht="17.25" customHeight="1" x14ac:dyDescent="0.3">
      <c r="A18" s="75" t="s">
        <v>14</v>
      </c>
    </row>
    <row r="19" spans="1:1" ht="17.25" customHeight="1" x14ac:dyDescent="0.3">
      <c r="A19" s="75" t="s">
        <v>15</v>
      </c>
    </row>
    <row r="20" spans="1:1" ht="17.25" customHeight="1" x14ac:dyDescent="0.3">
      <c r="A20" s="101" t="s">
        <v>16</v>
      </c>
    </row>
    <row r="21" spans="1:1" ht="17.25" customHeight="1" x14ac:dyDescent="0.3">
      <c r="A21" s="76"/>
    </row>
    <row r="22" spans="1:1" ht="23.25" customHeight="1" x14ac:dyDescent="0.3">
      <c r="A22" s="71" t="s">
        <v>17</v>
      </c>
    </row>
    <row r="23" spans="1:1" ht="17.25" customHeight="1" x14ac:dyDescent="0.3">
      <c r="A23" s="76" t="s">
        <v>18</v>
      </c>
    </row>
    <row r="24" spans="1:1" ht="17.25" customHeight="1" x14ac:dyDescent="0.3">
      <c r="A24" s="76"/>
    </row>
    <row r="25" spans="1:1" ht="23.25" customHeight="1" x14ac:dyDescent="0.3">
      <c r="A25" s="71" t="s">
        <v>19</v>
      </c>
    </row>
    <row r="26" spans="1:1" ht="17.25" customHeight="1" x14ac:dyDescent="0.3">
      <c r="A26" s="77" t="s">
        <v>20</v>
      </c>
    </row>
    <row r="27" spans="1:1" ht="32.25" customHeight="1" x14ac:dyDescent="0.3">
      <c r="A27" s="75" t="s">
        <v>21</v>
      </c>
    </row>
    <row r="28" spans="1:1" ht="17.25" customHeight="1" x14ac:dyDescent="0.3">
      <c r="A28" s="77" t="s">
        <v>22</v>
      </c>
    </row>
    <row r="29" spans="1:1" ht="32.25" customHeight="1" x14ac:dyDescent="0.3">
      <c r="A29" s="75" t="s">
        <v>23</v>
      </c>
    </row>
    <row r="30" spans="1:1" ht="17.25" customHeight="1" x14ac:dyDescent="0.3">
      <c r="A30" s="77" t="s">
        <v>24</v>
      </c>
    </row>
    <row r="31" spans="1:1" ht="17.25" customHeight="1" x14ac:dyDescent="0.3">
      <c r="A31" s="75" t="s">
        <v>25</v>
      </c>
    </row>
    <row r="32" spans="1:1" ht="17.25" customHeight="1" x14ac:dyDescent="0.3">
      <c r="A32" s="77" t="s">
        <v>26</v>
      </c>
    </row>
    <row r="33" spans="1:1" ht="32.25" customHeight="1" x14ac:dyDescent="0.3">
      <c r="A33" s="78" t="s">
        <v>27</v>
      </c>
    </row>
    <row r="34" spans="1:1" ht="32.25" customHeight="1" x14ac:dyDescent="0.3">
      <c r="A34" s="79" t="s">
        <v>28</v>
      </c>
    </row>
    <row r="35" spans="1:1" ht="17.25" customHeight="1" x14ac:dyDescent="0.3">
      <c r="A35" s="77" t="s">
        <v>29</v>
      </c>
    </row>
    <row r="36" spans="1:1" ht="32.25" customHeight="1" x14ac:dyDescent="0.3">
      <c r="A36" s="75" t="s">
        <v>30</v>
      </c>
    </row>
    <row r="37" spans="1:1" ht="32.25" customHeight="1" x14ac:dyDescent="0.3">
      <c r="A37" s="78" t="s">
        <v>31</v>
      </c>
    </row>
    <row r="38" spans="1:1" ht="32.25" customHeight="1" x14ac:dyDescent="0.3">
      <c r="A38" s="75" t="s">
        <v>32</v>
      </c>
    </row>
    <row r="39" spans="1:1" ht="17.25" customHeight="1" x14ac:dyDescent="0.3">
      <c r="A39" s="79"/>
    </row>
    <row r="40" spans="1:1" ht="22.5" customHeight="1" x14ac:dyDescent="0.3">
      <c r="A40" s="71" t="s">
        <v>33</v>
      </c>
    </row>
    <row r="41" spans="1:1" ht="17.25" customHeight="1" x14ac:dyDescent="0.3">
      <c r="A41" s="84" t="s">
        <v>34</v>
      </c>
    </row>
    <row r="42" spans="1:1" ht="17.25" customHeight="1" x14ac:dyDescent="0.3">
      <c r="A42" s="80" t="s">
        <v>35</v>
      </c>
    </row>
    <row r="43" spans="1:1" ht="17.25" customHeight="1" x14ac:dyDescent="0.3">
      <c r="A43" s="81" t="s">
        <v>36</v>
      </c>
    </row>
    <row r="44" spans="1:1" ht="32.25" customHeight="1" x14ac:dyDescent="0.3">
      <c r="A44" s="81" t="s">
        <v>37</v>
      </c>
    </row>
    <row r="45" spans="1:1" ht="32.25" customHeight="1" x14ac:dyDescent="0.3">
      <c r="A45" s="81" t="s">
        <v>38</v>
      </c>
    </row>
    <row r="46" spans="1:1" ht="17.25" customHeight="1" x14ac:dyDescent="0.3">
      <c r="A46" s="82" t="s">
        <v>39</v>
      </c>
    </row>
    <row r="47" spans="1:1" ht="32.25" customHeight="1" x14ac:dyDescent="0.3">
      <c r="A47" s="78" t="s">
        <v>40</v>
      </c>
    </row>
    <row r="48" spans="1:1" ht="32.25" customHeight="1" x14ac:dyDescent="0.3">
      <c r="A48" s="78" t="s">
        <v>41</v>
      </c>
    </row>
    <row r="49" spans="1:1" ht="32.25" customHeight="1" x14ac:dyDescent="0.3">
      <c r="A49" s="81" t="s">
        <v>42</v>
      </c>
    </row>
    <row r="50" spans="1:1" ht="17.25" customHeight="1" x14ac:dyDescent="0.3">
      <c r="A50" s="81" t="s">
        <v>43</v>
      </c>
    </row>
    <row r="51" spans="1:1" ht="17.25" customHeight="1" x14ac:dyDescent="0.3">
      <c r="A51" s="81" t="s">
        <v>44</v>
      </c>
    </row>
    <row r="52" spans="1:1" ht="17.25" customHeight="1" x14ac:dyDescent="0.3">
      <c r="A52" s="81"/>
    </row>
    <row r="53" spans="1:1" ht="22.5" customHeight="1" x14ac:dyDescent="0.3">
      <c r="A53" s="71" t="s">
        <v>45</v>
      </c>
    </row>
    <row r="54" spans="1:1" ht="32.25" customHeight="1" x14ac:dyDescent="0.3">
      <c r="A54" s="142" t="s">
        <v>46</v>
      </c>
    </row>
    <row r="55" spans="1:1" ht="17.25" customHeight="1" x14ac:dyDescent="0.3">
      <c r="A55" s="83" t="s">
        <v>47</v>
      </c>
    </row>
    <row r="56" spans="1:1" ht="17.25" customHeight="1" x14ac:dyDescent="0.3">
      <c r="A56" s="84" t="s">
        <v>48</v>
      </c>
    </row>
    <row r="57" spans="1:1" ht="17.25" customHeight="1" x14ac:dyDescent="0.3">
      <c r="A57" s="101" t="s">
        <v>49</v>
      </c>
    </row>
    <row r="58" spans="1:1" ht="17.25" customHeight="1" x14ac:dyDescent="0.3">
      <c r="A58" s="85" t="s">
        <v>50</v>
      </c>
    </row>
    <row r="59" spans="1:1" x14ac:dyDescent="0.3"/>
    <row r="61" spans="1:1" hidden="1" x14ac:dyDescent="0.3">
      <c r="A61" s="86"/>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Header>&amp;C&amp;"Verdana"&amp;8&amp;K000000[UNCLASSIFIED]&amp;1#</oddHead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zoomScaleNormal="100" workbookViewId="0">
      <selection activeCell="B15" sqref="B15"/>
    </sheetView>
  </sheetViews>
  <sheetFormatPr defaultColWidth="0" defaultRowHeight="12.5" zeroHeight="1" x14ac:dyDescent="0.25"/>
  <cols>
    <col min="1" max="1" width="35.7265625" style="16" customWidth="1"/>
    <col min="2" max="2" width="21.54296875" style="16" customWidth="1"/>
    <col min="3" max="3" width="33.54296875" style="16" customWidth="1"/>
    <col min="4" max="4" width="4.453125" style="16" customWidth="1"/>
    <col min="5" max="5" width="29" style="16" customWidth="1"/>
    <col min="6" max="6" width="19" style="16" customWidth="1"/>
    <col min="7" max="7" width="42" style="16" customWidth="1"/>
    <col min="8" max="11" width="9.1796875" style="16" hidden="1" customWidth="1"/>
    <col min="12" max="16384" width="9.1796875" style="16" hidden="1"/>
  </cols>
  <sheetData>
    <row r="1" spans="1:11" ht="26.25" customHeight="1" x14ac:dyDescent="0.25">
      <c r="A1" s="172" t="s">
        <v>51</v>
      </c>
      <c r="B1" s="172"/>
      <c r="C1" s="172"/>
      <c r="D1" s="172"/>
      <c r="E1" s="172"/>
      <c r="F1" s="172"/>
      <c r="G1" s="46"/>
      <c r="H1" s="46"/>
      <c r="I1" s="46"/>
      <c r="J1" s="46"/>
      <c r="K1" s="46"/>
    </row>
    <row r="2" spans="1:11" ht="21" customHeight="1" x14ac:dyDescent="0.25">
      <c r="A2" s="4" t="s">
        <v>52</v>
      </c>
      <c r="B2" s="173" t="s">
        <v>169</v>
      </c>
      <c r="C2" s="173"/>
      <c r="D2" s="173"/>
      <c r="E2" s="173"/>
      <c r="F2" s="173"/>
      <c r="G2" s="46"/>
      <c r="H2" s="46"/>
      <c r="I2" s="46"/>
      <c r="J2" s="46"/>
      <c r="K2" s="46"/>
    </row>
    <row r="3" spans="1:11" ht="21" customHeight="1" x14ac:dyDescent="0.25">
      <c r="A3" s="4" t="s">
        <v>53</v>
      </c>
      <c r="B3" s="173" t="s">
        <v>170</v>
      </c>
      <c r="C3" s="173"/>
      <c r="D3" s="173"/>
      <c r="E3" s="173"/>
      <c r="F3" s="173"/>
      <c r="G3" s="46"/>
      <c r="H3" s="46"/>
      <c r="I3" s="46"/>
      <c r="J3" s="46"/>
      <c r="K3" s="46"/>
    </row>
    <row r="4" spans="1:11" ht="21" customHeight="1" x14ac:dyDescent="0.25">
      <c r="A4" s="4" t="s">
        <v>54</v>
      </c>
      <c r="B4" s="174">
        <v>43647</v>
      </c>
      <c r="C4" s="174"/>
      <c r="D4" s="174"/>
      <c r="E4" s="174"/>
      <c r="F4" s="174"/>
      <c r="G4" s="46"/>
      <c r="H4" s="46"/>
      <c r="I4" s="46"/>
      <c r="J4" s="46"/>
      <c r="K4" s="46"/>
    </row>
    <row r="5" spans="1:11" ht="21" customHeight="1" x14ac:dyDescent="0.25">
      <c r="A5" s="4" t="s">
        <v>55</v>
      </c>
      <c r="B5" s="174">
        <v>44012</v>
      </c>
      <c r="C5" s="174"/>
      <c r="D5" s="174"/>
      <c r="E5" s="174"/>
      <c r="F5" s="174"/>
      <c r="G5" s="46"/>
      <c r="H5" s="46"/>
      <c r="I5" s="46"/>
      <c r="J5" s="46"/>
      <c r="K5" s="46"/>
    </row>
    <row r="6" spans="1:11" ht="21" customHeight="1" x14ac:dyDescent="0.25">
      <c r="A6" s="4" t="s">
        <v>56</v>
      </c>
      <c r="B6" s="171" t="str">
        <f>IF(AND(Travel!B7&lt;&gt;A30,Hospitality!B7&lt;&gt;A30,'All other expenses'!B7&lt;&gt;A30,'Gifts and benefits'!B7&lt;&gt;A30),A31,IF(AND(Travel!B7=A30,Hospitality!B7=A30,'All other expenses'!B7=A30,'Gifts and benefits'!B7=A30),A33,A32))</f>
        <v>Data and totals checked on all sheets</v>
      </c>
      <c r="C6" s="171"/>
      <c r="D6" s="171"/>
      <c r="E6" s="171"/>
      <c r="F6" s="171"/>
      <c r="G6" s="34"/>
      <c r="H6" s="46"/>
      <c r="I6" s="46"/>
      <c r="J6" s="46"/>
      <c r="K6" s="46"/>
    </row>
    <row r="7" spans="1:11" ht="21" customHeight="1" x14ac:dyDescent="0.25">
      <c r="A7" s="4" t="s">
        <v>57</v>
      </c>
      <c r="B7" s="170" t="s">
        <v>89</v>
      </c>
      <c r="C7" s="170"/>
      <c r="D7" s="170"/>
      <c r="E7" s="170"/>
      <c r="F7" s="170"/>
      <c r="G7" s="34"/>
      <c r="H7" s="46"/>
      <c r="I7" s="46"/>
      <c r="J7" s="46"/>
      <c r="K7" s="46"/>
    </row>
    <row r="8" spans="1:11" ht="21" customHeight="1" x14ac:dyDescent="0.25">
      <c r="A8" s="4" t="s">
        <v>59</v>
      </c>
      <c r="B8" s="170" t="s">
        <v>344</v>
      </c>
      <c r="C8" s="170"/>
      <c r="D8" s="170"/>
      <c r="E8" s="170"/>
      <c r="F8" s="170"/>
      <c r="G8" s="34"/>
      <c r="H8" s="46"/>
      <c r="I8" s="46"/>
      <c r="J8" s="46"/>
      <c r="K8" s="46"/>
    </row>
    <row r="9" spans="1:11" ht="66.75" customHeight="1" x14ac:dyDescent="0.25">
      <c r="A9" s="169" t="s">
        <v>60</v>
      </c>
      <c r="B9" s="169"/>
      <c r="C9" s="169"/>
      <c r="D9" s="169"/>
      <c r="E9" s="169"/>
      <c r="F9" s="169"/>
      <c r="G9" s="34"/>
      <c r="H9" s="46"/>
      <c r="I9" s="46"/>
      <c r="J9" s="46"/>
      <c r="K9" s="46"/>
    </row>
    <row r="10" spans="1:11" s="131" customFormat="1" ht="36" customHeight="1" x14ac:dyDescent="0.3">
      <c r="A10" s="125" t="s">
        <v>61</v>
      </c>
      <c r="B10" s="126" t="s">
        <v>62</v>
      </c>
      <c r="C10" s="126" t="s">
        <v>63</v>
      </c>
      <c r="D10" s="127"/>
      <c r="E10" s="128" t="s">
        <v>29</v>
      </c>
      <c r="F10" s="129" t="s">
        <v>64</v>
      </c>
      <c r="G10" s="130"/>
      <c r="H10" s="130"/>
      <c r="I10" s="130"/>
      <c r="J10" s="130"/>
      <c r="K10" s="130"/>
    </row>
    <row r="11" spans="1:11" ht="27.75" customHeight="1" x14ac:dyDescent="0.35">
      <c r="A11" s="10" t="s">
        <v>65</v>
      </c>
      <c r="B11" s="94">
        <f>B15+B16+B17</f>
        <v>7408.4100000000008</v>
      </c>
      <c r="C11" s="102" t="str">
        <f>IF(Travel!B6="",A34,Travel!B6)</f>
        <v>Figures exclude GST</v>
      </c>
      <c r="D11" s="8"/>
      <c r="E11" s="10" t="s">
        <v>66</v>
      </c>
      <c r="F11" s="56">
        <f>'Gifts and benefits'!C56</f>
        <v>40</v>
      </c>
      <c r="G11" s="47"/>
      <c r="H11" s="47"/>
      <c r="I11" s="47"/>
      <c r="J11" s="47"/>
      <c r="K11" s="47"/>
    </row>
    <row r="12" spans="1:11" ht="27.75" customHeight="1" x14ac:dyDescent="0.35">
      <c r="A12" s="10" t="s">
        <v>24</v>
      </c>
      <c r="B12" s="94">
        <f>Hospitality!B25</f>
        <v>0</v>
      </c>
      <c r="C12" s="102" t="str">
        <f>IF(Hospitality!B6="",A34,Hospitality!B6)</f>
        <v>Figures exclude GST</v>
      </c>
      <c r="D12" s="8"/>
      <c r="E12" s="10" t="s">
        <v>67</v>
      </c>
      <c r="F12" s="56">
        <f>'Gifts and benefits'!C57</f>
        <v>8</v>
      </c>
      <c r="G12" s="47"/>
      <c r="H12" s="47"/>
      <c r="I12" s="47"/>
      <c r="J12" s="47"/>
      <c r="K12" s="47"/>
    </row>
    <row r="13" spans="1:11" ht="27.75" customHeight="1" x14ac:dyDescent="0.25">
      <c r="A13" s="10" t="s">
        <v>68</v>
      </c>
      <c r="B13" s="94">
        <f>'All other expenses'!B17</f>
        <v>507.28999999999996</v>
      </c>
      <c r="C13" s="102" t="str">
        <f>IF('All other expenses'!B6="",A34,'All other expenses'!B6)</f>
        <v>Figures exclude GST</v>
      </c>
      <c r="D13" s="8"/>
      <c r="E13" s="10" t="s">
        <v>69</v>
      </c>
      <c r="F13" s="56">
        <f>'Gifts and benefits'!C58</f>
        <v>32</v>
      </c>
      <c r="G13" s="46"/>
      <c r="H13" s="46"/>
      <c r="I13" s="46"/>
      <c r="J13" s="46"/>
      <c r="K13" s="46"/>
    </row>
    <row r="14" spans="1:11" ht="12.75" customHeight="1" x14ac:dyDescent="0.25">
      <c r="A14" s="9"/>
      <c r="B14" s="95"/>
      <c r="C14" s="103"/>
      <c r="D14" s="57"/>
      <c r="E14" s="8"/>
      <c r="F14" s="58"/>
      <c r="G14" s="26"/>
      <c r="H14" s="26"/>
      <c r="I14" s="26"/>
      <c r="J14" s="26"/>
      <c r="K14" s="26"/>
    </row>
    <row r="15" spans="1:11" ht="27.75" customHeight="1" x14ac:dyDescent="0.25">
      <c r="A15" s="11" t="s">
        <v>70</v>
      </c>
      <c r="B15" s="96">
        <f>Travel!B18</f>
        <v>1387.07</v>
      </c>
      <c r="C15" s="104" t="str">
        <f>C11</f>
        <v>Figures exclude GST</v>
      </c>
      <c r="D15" s="8"/>
      <c r="E15" s="8"/>
      <c r="F15" s="58"/>
      <c r="G15" s="46"/>
      <c r="H15" s="46"/>
      <c r="I15" s="46"/>
      <c r="J15" s="46"/>
      <c r="K15" s="46"/>
    </row>
    <row r="16" spans="1:11" ht="27.75" customHeight="1" x14ac:dyDescent="0.25">
      <c r="A16" s="11" t="s">
        <v>71</v>
      </c>
      <c r="B16" s="96">
        <f>Travel!B51</f>
        <v>6021.3400000000011</v>
      </c>
      <c r="C16" s="104" t="str">
        <f>C11</f>
        <v>Figures exclude GST</v>
      </c>
      <c r="D16" s="59"/>
      <c r="E16" s="8"/>
      <c r="F16" s="60"/>
      <c r="G16" s="46"/>
      <c r="H16" s="46"/>
      <c r="I16" s="46"/>
      <c r="J16" s="46"/>
      <c r="K16" s="46"/>
    </row>
    <row r="17" spans="1:11" ht="27.75" customHeight="1" x14ac:dyDescent="0.25">
      <c r="A17" s="11" t="s">
        <v>72</v>
      </c>
      <c r="B17" s="96">
        <f>Travel!B65</f>
        <v>0</v>
      </c>
      <c r="C17" s="104" t="str">
        <f>C11</f>
        <v>Figures exclude GST</v>
      </c>
      <c r="D17" s="8"/>
      <c r="E17" s="8"/>
      <c r="F17" s="60"/>
      <c r="G17" s="46"/>
      <c r="H17" s="46"/>
      <c r="I17" s="46"/>
      <c r="J17" s="46"/>
      <c r="K17" s="46"/>
    </row>
    <row r="18" spans="1:11" ht="27.75" customHeight="1" x14ac:dyDescent="0.3">
      <c r="A18" s="27"/>
      <c r="B18" s="22"/>
      <c r="C18" s="27"/>
      <c r="D18" s="7"/>
      <c r="E18" s="7"/>
      <c r="F18" s="61"/>
      <c r="G18" s="62"/>
      <c r="H18" s="62"/>
      <c r="I18" s="62"/>
      <c r="J18" s="62"/>
      <c r="K18" s="62"/>
    </row>
    <row r="19" spans="1:11" ht="13" x14ac:dyDescent="0.3">
      <c r="A19" s="52" t="s">
        <v>73</v>
      </c>
      <c r="B19" s="25"/>
      <c r="C19" s="26"/>
      <c r="D19" s="27"/>
      <c r="E19" s="27"/>
      <c r="F19" s="27"/>
      <c r="G19" s="27"/>
      <c r="H19" s="27"/>
      <c r="I19" s="27"/>
      <c r="J19" s="27"/>
      <c r="K19" s="27"/>
    </row>
    <row r="20" spans="1:11" x14ac:dyDescent="0.25">
      <c r="A20" s="23" t="s">
        <v>74</v>
      </c>
      <c r="B20" s="53"/>
      <c r="C20" s="53"/>
      <c r="D20" s="26"/>
      <c r="E20" s="26"/>
      <c r="F20" s="26"/>
      <c r="G20" s="27"/>
      <c r="H20" s="27"/>
      <c r="I20" s="27"/>
      <c r="J20" s="27"/>
      <c r="K20" s="27"/>
    </row>
    <row r="21" spans="1:11" ht="12.65" customHeight="1" x14ac:dyDescent="0.25">
      <c r="A21" s="23" t="s">
        <v>75</v>
      </c>
      <c r="B21" s="53"/>
      <c r="C21" s="53"/>
      <c r="D21" s="20"/>
      <c r="E21" s="27"/>
      <c r="F21" s="27"/>
      <c r="G21" s="27"/>
      <c r="H21" s="27"/>
      <c r="I21" s="27"/>
      <c r="J21" s="27"/>
      <c r="K21" s="27"/>
    </row>
    <row r="22" spans="1:11" ht="12.65" customHeight="1" x14ac:dyDescent="0.25">
      <c r="A22" s="23" t="s">
        <v>76</v>
      </c>
      <c r="B22" s="53"/>
      <c r="C22" s="53"/>
      <c r="D22" s="20"/>
      <c r="E22" s="27"/>
      <c r="F22" s="27"/>
      <c r="G22" s="27"/>
      <c r="H22" s="27"/>
      <c r="I22" s="27"/>
      <c r="J22" s="27"/>
      <c r="K22" s="27"/>
    </row>
    <row r="23" spans="1:11" ht="12.65" customHeight="1" x14ac:dyDescent="0.25">
      <c r="A23" s="23" t="s">
        <v>77</v>
      </c>
      <c r="B23" s="53"/>
      <c r="C23" s="53"/>
      <c r="D23" s="20"/>
      <c r="E23" s="27"/>
      <c r="F23" s="27"/>
      <c r="G23" s="27"/>
      <c r="H23" s="27"/>
      <c r="I23" s="27"/>
      <c r="J23" s="27"/>
      <c r="K23" s="27"/>
    </row>
    <row r="24" spans="1:11" x14ac:dyDescent="0.25">
      <c r="A24" s="40"/>
      <c r="B24" s="27"/>
      <c r="C24" s="27"/>
      <c r="D24" s="27"/>
      <c r="E24" s="27"/>
      <c r="F24" s="46"/>
      <c r="G24" s="46"/>
      <c r="H24" s="46"/>
      <c r="I24" s="46"/>
      <c r="J24" s="46"/>
      <c r="K24" s="46"/>
    </row>
    <row r="25" spans="1:11" ht="13" hidden="1" x14ac:dyDescent="0.3">
      <c r="A25" s="14" t="s">
        <v>78</v>
      </c>
      <c r="B25" s="15"/>
      <c r="C25" s="15"/>
      <c r="D25" s="15"/>
      <c r="E25" s="15"/>
      <c r="F25" s="15"/>
      <c r="G25" s="46"/>
      <c r="H25" s="46"/>
      <c r="I25" s="46"/>
      <c r="J25" s="46"/>
      <c r="K25" s="46"/>
    </row>
    <row r="26" spans="1:11" ht="12.75" hidden="1" customHeight="1" x14ac:dyDescent="0.25">
      <c r="A26" s="13" t="s">
        <v>79</v>
      </c>
      <c r="B26" s="6"/>
      <c r="C26" s="6"/>
      <c r="D26" s="13"/>
      <c r="E26" s="13"/>
      <c r="F26" s="13"/>
      <c r="G26" s="46"/>
      <c r="H26" s="46"/>
      <c r="I26" s="46"/>
      <c r="J26" s="46"/>
      <c r="K26" s="46"/>
    </row>
    <row r="27" spans="1:11" hidden="1" x14ac:dyDescent="0.25">
      <c r="A27" s="12" t="s">
        <v>80</v>
      </c>
      <c r="B27" s="12"/>
      <c r="C27" s="12"/>
      <c r="D27" s="12"/>
      <c r="E27" s="12"/>
      <c r="F27" s="12"/>
      <c r="G27" s="46"/>
      <c r="H27" s="46"/>
      <c r="I27" s="46"/>
      <c r="J27" s="46"/>
      <c r="K27" s="46"/>
    </row>
    <row r="28" spans="1:11" hidden="1" x14ac:dyDescent="0.25">
      <c r="A28" s="12" t="s">
        <v>81</v>
      </c>
      <c r="B28" s="12"/>
      <c r="C28" s="12"/>
      <c r="D28" s="12"/>
      <c r="E28" s="12"/>
      <c r="F28" s="12"/>
      <c r="G28" s="46"/>
      <c r="H28" s="46"/>
      <c r="I28" s="46"/>
      <c r="J28" s="46"/>
      <c r="K28" s="46"/>
    </row>
    <row r="29" spans="1:11" hidden="1" x14ac:dyDescent="0.25">
      <c r="A29" s="13" t="s">
        <v>82</v>
      </c>
      <c r="B29" s="13"/>
      <c r="C29" s="13"/>
      <c r="D29" s="13"/>
      <c r="E29" s="13"/>
      <c r="F29" s="13"/>
      <c r="G29" s="46"/>
      <c r="H29" s="46"/>
      <c r="I29" s="46"/>
      <c r="J29" s="46"/>
      <c r="K29" s="46"/>
    </row>
    <row r="30" spans="1:11" hidden="1" x14ac:dyDescent="0.25">
      <c r="A30" s="13" t="s">
        <v>83</v>
      </c>
      <c r="B30" s="13"/>
      <c r="C30" s="13"/>
      <c r="D30" s="13"/>
      <c r="E30" s="13"/>
      <c r="F30" s="13"/>
      <c r="G30" s="46"/>
      <c r="H30" s="46"/>
      <c r="I30" s="46"/>
      <c r="J30" s="46"/>
      <c r="K30" s="46"/>
    </row>
    <row r="31" spans="1:11" hidden="1" x14ac:dyDescent="0.25">
      <c r="A31" s="12" t="s">
        <v>84</v>
      </c>
      <c r="B31" s="12"/>
      <c r="C31" s="12"/>
      <c r="D31" s="12"/>
      <c r="E31" s="12"/>
      <c r="F31" s="12"/>
      <c r="G31" s="46"/>
      <c r="H31" s="46"/>
      <c r="I31" s="46"/>
      <c r="J31" s="46"/>
      <c r="K31" s="46"/>
    </row>
    <row r="32" spans="1:11" hidden="1" x14ac:dyDescent="0.25">
      <c r="A32" s="12" t="s">
        <v>85</v>
      </c>
      <c r="B32" s="12"/>
      <c r="C32" s="12"/>
      <c r="D32" s="12"/>
      <c r="E32" s="12"/>
      <c r="F32" s="12"/>
      <c r="G32" s="46"/>
      <c r="H32" s="46"/>
      <c r="I32" s="46"/>
      <c r="J32" s="46"/>
      <c r="K32" s="46"/>
    </row>
    <row r="33" spans="1:11" hidden="1" x14ac:dyDescent="0.25">
      <c r="A33" s="12" t="s">
        <v>86</v>
      </c>
      <c r="B33" s="12"/>
      <c r="C33" s="12"/>
      <c r="D33" s="12"/>
      <c r="E33" s="12"/>
      <c r="F33" s="12"/>
      <c r="G33" s="46"/>
      <c r="H33" s="46"/>
      <c r="I33" s="46"/>
      <c r="J33" s="46"/>
      <c r="K33" s="46"/>
    </row>
    <row r="34" spans="1:11" hidden="1" x14ac:dyDescent="0.25">
      <c r="A34" s="13" t="s">
        <v>87</v>
      </c>
      <c r="B34" s="13"/>
      <c r="C34" s="13"/>
      <c r="D34" s="13"/>
      <c r="E34" s="13"/>
      <c r="F34" s="13"/>
      <c r="G34" s="46"/>
      <c r="H34" s="46"/>
      <c r="I34" s="46"/>
      <c r="J34" s="46"/>
      <c r="K34" s="46"/>
    </row>
    <row r="35" spans="1:11" hidden="1" x14ac:dyDescent="0.25">
      <c r="A35" s="13" t="s">
        <v>88</v>
      </c>
      <c r="B35" s="13"/>
      <c r="C35" s="13"/>
      <c r="D35" s="13"/>
      <c r="E35" s="13"/>
      <c r="F35" s="13"/>
      <c r="G35" s="46"/>
      <c r="H35" s="46"/>
      <c r="I35" s="46"/>
      <c r="J35" s="46"/>
      <c r="K35" s="46"/>
    </row>
    <row r="36" spans="1:11" hidden="1" x14ac:dyDescent="0.25">
      <c r="A36" s="99" t="s">
        <v>58</v>
      </c>
      <c r="B36" s="98"/>
      <c r="C36" s="98"/>
      <c r="D36" s="98"/>
      <c r="E36" s="98"/>
      <c r="F36" s="98"/>
      <c r="G36" s="46"/>
      <c r="H36" s="46"/>
      <c r="I36" s="46"/>
      <c r="J36" s="46"/>
      <c r="K36" s="46"/>
    </row>
    <row r="37" spans="1:11" hidden="1" x14ac:dyDescent="0.25">
      <c r="A37" s="99" t="s">
        <v>89</v>
      </c>
      <c r="B37" s="98"/>
      <c r="C37" s="98"/>
      <c r="D37" s="98"/>
      <c r="E37" s="98"/>
      <c r="F37" s="98"/>
      <c r="G37" s="46"/>
      <c r="H37" s="46"/>
      <c r="I37" s="46"/>
      <c r="J37" s="46"/>
      <c r="K37" s="46"/>
    </row>
    <row r="38" spans="1:11" hidden="1" x14ac:dyDescent="0.25">
      <c r="A38" s="99" t="s">
        <v>168</v>
      </c>
      <c r="B38" s="98"/>
      <c r="C38" s="98"/>
      <c r="D38" s="98"/>
      <c r="E38" s="98"/>
      <c r="F38" s="98"/>
      <c r="G38" s="46"/>
      <c r="H38" s="46"/>
      <c r="I38" s="46"/>
      <c r="J38" s="46"/>
      <c r="K38" s="46"/>
    </row>
    <row r="39" spans="1:11" hidden="1" x14ac:dyDescent="0.25">
      <c r="A39" s="63" t="s">
        <v>90</v>
      </c>
      <c r="B39" s="5"/>
      <c r="C39" s="5"/>
      <c r="D39" s="5"/>
      <c r="E39" s="5"/>
      <c r="F39" s="5"/>
      <c r="G39" s="46"/>
      <c r="H39" s="46"/>
      <c r="I39" s="46"/>
      <c r="J39" s="46"/>
      <c r="K39" s="46"/>
    </row>
    <row r="40" spans="1:11" hidden="1" x14ac:dyDescent="0.25">
      <c r="A40" s="64" t="s">
        <v>91</v>
      </c>
      <c r="B40" s="5"/>
      <c r="C40" s="5"/>
      <c r="D40" s="5"/>
      <c r="E40" s="5"/>
      <c r="F40" s="5"/>
      <c r="G40" s="46"/>
      <c r="H40" s="46"/>
      <c r="I40" s="46"/>
      <c r="J40" s="46"/>
      <c r="K40" s="46"/>
    </row>
    <row r="41" spans="1:11" hidden="1" x14ac:dyDescent="0.25">
      <c r="A41" s="64" t="s">
        <v>92</v>
      </c>
      <c r="B41" s="5"/>
      <c r="C41" s="5"/>
      <c r="D41" s="5"/>
      <c r="E41" s="5"/>
      <c r="F41" s="5"/>
      <c r="G41" s="46"/>
      <c r="H41" s="46"/>
      <c r="I41" s="46"/>
      <c r="J41" s="46"/>
      <c r="K41" s="46"/>
    </row>
    <row r="42" spans="1:11" hidden="1" x14ac:dyDescent="0.25">
      <c r="A42" s="64" t="s">
        <v>93</v>
      </c>
      <c r="B42" s="5"/>
      <c r="C42" s="5"/>
      <c r="D42" s="5"/>
      <c r="E42" s="5"/>
      <c r="F42" s="5"/>
      <c r="G42" s="46"/>
      <c r="H42" s="46"/>
      <c r="I42" s="46"/>
      <c r="J42" s="46"/>
      <c r="K42" s="46"/>
    </row>
    <row r="43" spans="1:11" hidden="1" x14ac:dyDescent="0.25">
      <c r="A43" s="64" t="s">
        <v>94</v>
      </c>
      <c r="B43" s="5"/>
      <c r="C43" s="5"/>
      <c r="D43" s="5"/>
      <c r="E43" s="5"/>
      <c r="F43" s="5"/>
      <c r="G43" s="46"/>
      <c r="H43" s="46"/>
      <c r="I43" s="46"/>
      <c r="J43" s="46"/>
      <c r="K43" s="46"/>
    </row>
    <row r="44" spans="1:11" hidden="1" x14ac:dyDescent="0.25">
      <c r="A44" s="64" t="s">
        <v>95</v>
      </c>
      <c r="B44" s="5"/>
      <c r="C44" s="5"/>
      <c r="D44" s="5"/>
      <c r="E44" s="5"/>
      <c r="F44" s="5"/>
      <c r="G44" s="46"/>
      <c r="H44" s="46"/>
      <c r="I44" s="46"/>
      <c r="J44" s="46"/>
      <c r="K44" s="46"/>
    </row>
    <row r="45" spans="1:11" hidden="1" x14ac:dyDescent="0.25">
      <c r="A45" s="100" t="s">
        <v>96</v>
      </c>
      <c r="B45" s="98"/>
      <c r="C45" s="98"/>
      <c r="D45" s="98"/>
      <c r="E45" s="98"/>
      <c r="F45" s="98"/>
      <c r="G45" s="46"/>
      <c r="H45" s="46"/>
      <c r="I45" s="46"/>
      <c r="J45" s="46"/>
      <c r="K45" s="46"/>
    </row>
    <row r="46" spans="1:11" hidden="1" x14ac:dyDescent="0.25">
      <c r="A46" s="98" t="s">
        <v>97</v>
      </c>
      <c r="B46" s="98"/>
      <c r="C46" s="98"/>
      <c r="D46" s="98"/>
      <c r="E46" s="98"/>
      <c r="F46" s="98"/>
      <c r="G46" s="46"/>
      <c r="H46" s="46"/>
      <c r="I46" s="46"/>
      <c r="J46" s="46"/>
      <c r="K46" s="46"/>
    </row>
    <row r="47" spans="1:11" hidden="1" x14ac:dyDescent="0.25">
      <c r="A47" s="65">
        <v>-20000</v>
      </c>
      <c r="B47" s="5"/>
      <c r="C47" s="5"/>
      <c r="D47" s="5"/>
      <c r="E47" s="5"/>
      <c r="F47" s="5"/>
      <c r="G47" s="46"/>
      <c r="H47" s="46"/>
      <c r="I47" s="46"/>
      <c r="J47" s="46"/>
      <c r="K47" s="46"/>
    </row>
    <row r="48" spans="1:11" ht="25" hidden="1" x14ac:dyDescent="0.25">
      <c r="A48" s="119" t="s">
        <v>98</v>
      </c>
      <c r="B48" s="98"/>
      <c r="C48" s="98"/>
      <c r="D48" s="98"/>
      <c r="E48" s="98"/>
      <c r="F48" s="98"/>
      <c r="G48" s="46"/>
      <c r="H48" s="46"/>
      <c r="I48" s="46"/>
      <c r="J48" s="46"/>
      <c r="K48" s="46"/>
    </row>
    <row r="49" spans="1:11" ht="25" hidden="1" x14ac:dyDescent="0.25">
      <c r="A49" s="119" t="s">
        <v>99</v>
      </c>
      <c r="B49" s="98"/>
      <c r="C49" s="98"/>
      <c r="D49" s="98"/>
      <c r="E49" s="98"/>
      <c r="F49" s="98"/>
      <c r="G49" s="46"/>
      <c r="H49" s="46"/>
      <c r="I49" s="46"/>
      <c r="J49" s="46"/>
      <c r="K49" s="46"/>
    </row>
    <row r="50" spans="1:11" ht="25" hidden="1" x14ac:dyDescent="0.25">
      <c r="A50" s="120" t="s">
        <v>100</v>
      </c>
      <c r="B50" s="5"/>
      <c r="C50" s="5"/>
      <c r="D50" s="5"/>
      <c r="E50" s="5"/>
      <c r="F50" s="5"/>
      <c r="G50" s="46"/>
      <c r="H50" s="46"/>
      <c r="I50" s="46"/>
      <c r="J50" s="46"/>
      <c r="K50" s="46"/>
    </row>
    <row r="51" spans="1:11" ht="25" hidden="1" x14ac:dyDescent="0.25">
      <c r="A51" s="120" t="s">
        <v>101</v>
      </c>
      <c r="B51" s="5"/>
      <c r="C51" s="5"/>
      <c r="D51" s="5"/>
      <c r="E51" s="5"/>
      <c r="F51" s="5"/>
      <c r="G51" s="46"/>
      <c r="H51" s="46"/>
      <c r="I51" s="46"/>
      <c r="J51" s="46"/>
      <c r="K51" s="46"/>
    </row>
    <row r="52" spans="1:11" ht="37.5" hidden="1" x14ac:dyDescent="0.3">
      <c r="A52" s="120" t="s">
        <v>102</v>
      </c>
      <c r="B52" s="110"/>
      <c r="C52" s="110"/>
      <c r="D52" s="118"/>
      <c r="E52" s="66"/>
      <c r="F52" s="66"/>
      <c r="G52" s="46"/>
      <c r="H52" s="46"/>
      <c r="I52" s="46"/>
      <c r="J52" s="46"/>
      <c r="K52" s="46"/>
    </row>
    <row r="53" spans="1:11" ht="13" hidden="1" x14ac:dyDescent="0.3">
      <c r="A53" s="115" t="s">
        <v>103</v>
      </c>
      <c r="B53" s="116"/>
      <c r="C53" s="116"/>
      <c r="D53" s="109"/>
      <c r="E53" s="67"/>
      <c r="F53" s="67" t="b">
        <v>1</v>
      </c>
      <c r="G53" s="46"/>
      <c r="H53" s="46"/>
      <c r="I53" s="46"/>
      <c r="J53" s="46"/>
      <c r="K53" s="46"/>
    </row>
    <row r="54" spans="1:11" ht="13" hidden="1" x14ac:dyDescent="0.3">
      <c r="A54" s="117" t="s">
        <v>104</v>
      </c>
      <c r="B54" s="115"/>
      <c r="C54" s="115"/>
      <c r="D54" s="115"/>
      <c r="E54" s="67"/>
      <c r="F54" s="67" t="b">
        <v>0</v>
      </c>
      <c r="G54" s="46"/>
      <c r="H54" s="46"/>
      <c r="I54" s="46"/>
      <c r="J54" s="46"/>
      <c r="K54" s="46"/>
    </row>
    <row r="55" spans="1:11" ht="13" hidden="1" x14ac:dyDescent="0.25">
      <c r="A55" s="121"/>
      <c r="B55" s="111">
        <f>COUNT(Travel!B12:B17)</f>
        <v>3</v>
      </c>
      <c r="C55" s="111"/>
      <c r="D55" s="111">
        <f>COUNTIF(Travel!D12:D17,"*")</f>
        <v>3</v>
      </c>
      <c r="E55" s="112"/>
      <c r="F55" s="112" t="b">
        <f>MIN(B55,D55)=MAX(B55,D55)</f>
        <v>1</v>
      </c>
      <c r="G55" s="46"/>
      <c r="H55" s="46"/>
      <c r="I55" s="46"/>
      <c r="J55" s="46"/>
      <c r="K55" s="46"/>
    </row>
    <row r="56" spans="1:11" ht="13" hidden="1" x14ac:dyDescent="0.25">
      <c r="A56" s="121" t="s">
        <v>105</v>
      </c>
      <c r="B56" s="111">
        <f>COUNT(Travel!B22:B50)</f>
        <v>26</v>
      </c>
      <c r="C56" s="111"/>
      <c r="D56" s="111">
        <f>COUNTIF(Travel!D22:D50,"*")</f>
        <v>26</v>
      </c>
      <c r="E56" s="112"/>
      <c r="F56" s="112" t="b">
        <f>MIN(B56,D56)=MAX(B56,D56)</f>
        <v>1</v>
      </c>
    </row>
    <row r="57" spans="1:11" ht="13" hidden="1" x14ac:dyDescent="0.3">
      <c r="A57" s="122"/>
      <c r="B57" s="111">
        <f>COUNT(Travel!B55:B64)</f>
        <v>0</v>
      </c>
      <c r="C57" s="111"/>
      <c r="D57" s="111">
        <f>COUNTIF(Travel!D55:D64,"*")</f>
        <v>0</v>
      </c>
      <c r="E57" s="112"/>
      <c r="F57" s="112" t="b">
        <f>MIN(B57,D57)=MAX(B57,D57)</f>
        <v>1</v>
      </c>
    </row>
    <row r="58" spans="1:11" ht="13" hidden="1" x14ac:dyDescent="0.3">
      <c r="A58" s="123" t="s">
        <v>106</v>
      </c>
      <c r="B58" s="113">
        <f>COUNT(Hospitality!B11:B24)</f>
        <v>0</v>
      </c>
      <c r="C58" s="113"/>
      <c r="D58" s="113">
        <f>COUNTIF(Hospitality!D11:D24,"*")</f>
        <v>0</v>
      </c>
      <c r="E58" s="114"/>
      <c r="F58" s="114" t="b">
        <f>MIN(B58,D58)=MAX(B58,D58)</f>
        <v>1</v>
      </c>
    </row>
    <row r="59" spans="1:11" ht="13" hidden="1" x14ac:dyDescent="0.3">
      <c r="A59" s="124" t="s">
        <v>107</v>
      </c>
      <c r="B59" s="112">
        <f>COUNT('All other expenses'!B11:B16)</f>
        <v>3</v>
      </c>
      <c r="C59" s="112"/>
      <c r="D59" s="112">
        <f>COUNTIF('All other expenses'!D11:D16,"*")</f>
        <v>3</v>
      </c>
      <c r="E59" s="112"/>
      <c r="F59" s="112" t="b">
        <f>MIN(B59,D59)=MAX(B59,D59)</f>
        <v>1</v>
      </c>
    </row>
    <row r="60" spans="1:11" ht="13" hidden="1" x14ac:dyDescent="0.3">
      <c r="A60" s="123" t="s">
        <v>108</v>
      </c>
      <c r="B60" s="113">
        <f>COUNTIF('Gifts and benefits'!B11:B55,"*")</f>
        <v>40</v>
      </c>
      <c r="C60" s="113">
        <f>COUNTIF('Gifts and benefits'!C11:C55,"*")</f>
        <v>40</v>
      </c>
      <c r="D60" s="113"/>
      <c r="E60" s="113">
        <f>COUNTA('Gifts and benefits'!E11:E55)</f>
        <v>40</v>
      </c>
      <c r="F60" s="114" t="b">
        <f>MIN(B60,C60,E60)=MAX(B60,C60,E60)</f>
        <v>1</v>
      </c>
    </row>
    <row r="61" spans="1:11" x14ac:dyDescent="0.25"/>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Header>&amp;C&amp;"Verdana"&amp;8&amp;K000000[UNCLASSIFIED]&amp;1#</oddHeader>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03"/>
  <sheetViews>
    <sheetView tabSelected="1" zoomScaleNormal="100" workbookViewId="0">
      <selection activeCell="B7" sqref="B7:E7"/>
    </sheetView>
  </sheetViews>
  <sheetFormatPr defaultColWidth="0" defaultRowHeight="12.5" zeroHeight="1" x14ac:dyDescent="0.25"/>
  <cols>
    <col min="1" max="1" width="35.7265625" style="16" customWidth="1"/>
    <col min="2" max="2" width="14.26953125" style="16" customWidth="1"/>
    <col min="3" max="3" width="71.453125" style="16" customWidth="1"/>
    <col min="4" max="4" width="50" style="16" customWidth="1"/>
    <col min="5" max="5" width="21.453125" style="16" customWidth="1"/>
    <col min="6" max="6" width="37.54296875" style="16" customWidth="1"/>
    <col min="7" max="9" width="9.1796875" style="16" hidden="1" customWidth="1"/>
    <col min="10" max="13" width="0" style="16" hidden="1" customWidth="1"/>
    <col min="14" max="16384" width="9.1796875" style="16" hidden="1"/>
  </cols>
  <sheetData>
    <row r="1" spans="1:6" ht="26.25" customHeight="1" x14ac:dyDescent="0.25">
      <c r="A1" s="172" t="s">
        <v>109</v>
      </c>
      <c r="B1" s="172"/>
      <c r="C1" s="172"/>
      <c r="D1" s="172"/>
      <c r="E1" s="172"/>
      <c r="F1" s="46"/>
    </row>
    <row r="2" spans="1:6" ht="21" customHeight="1" x14ac:dyDescent="0.25">
      <c r="A2" s="4" t="s">
        <v>52</v>
      </c>
      <c r="B2" s="175" t="str">
        <f>'Summary and sign-off'!B2:F2</f>
        <v>Inland Revenue</v>
      </c>
      <c r="C2" s="175"/>
      <c r="D2" s="175"/>
      <c r="E2" s="175"/>
      <c r="F2" s="46"/>
    </row>
    <row r="3" spans="1:6" ht="21" customHeight="1" x14ac:dyDescent="0.25">
      <c r="A3" s="4" t="s">
        <v>110</v>
      </c>
      <c r="B3" s="175" t="str">
        <f>'Summary and sign-off'!B3:F3</f>
        <v>Naomi Ferguson</v>
      </c>
      <c r="C3" s="175"/>
      <c r="D3" s="175"/>
      <c r="E3" s="175"/>
      <c r="F3" s="46"/>
    </row>
    <row r="4" spans="1:6" ht="21" customHeight="1" x14ac:dyDescent="0.25">
      <c r="A4" s="4" t="s">
        <v>111</v>
      </c>
      <c r="B4" s="175">
        <f>'Summary and sign-off'!B4:F4</f>
        <v>43647</v>
      </c>
      <c r="C4" s="175"/>
      <c r="D4" s="175"/>
      <c r="E4" s="175"/>
      <c r="F4" s="46"/>
    </row>
    <row r="5" spans="1:6" ht="21" customHeight="1" x14ac:dyDescent="0.25">
      <c r="A5" s="4" t="s">
        <v>112</v>
      </c>
      <c r="B5" s="175">
        <f>'Summary and sign-off'!B5:F5</f>
        <v>44012</v>
      </c>
      <c r="C5" s="175"/>
      <c r="D5" s="175"/>
      <c r="E5" s="175"/>
      <c r="F5" s="46"/>
    </row>
    <row r="6" spans="1:6" ht="21" customHeight="1" x14ac:dyDescent="0.25">
      <c r="A6" s="4" t="s">
        <v>113</v>
      </c>
      <c r="B6" s="170" t="s">
        <v>81</v>
      </c>
      <c r="C6" s="170"/>
      <c r="D6" s="170"/>
      <c r="E6" s="170"/>
      <c r="F6" s="46"/>
    </row>
    <row r="7" spans="1:6" ht="21" customHeight="1" x14ac:dyDescent="0.25">
      <c r="A7" s="4" t="s">
        <v>56</v>
      </c>
      <c r="B7" s="170" t="s">
        <v>83</v>
      </c>
      <c r="C7" s="170"/>
      <c r="D7" s="170"/>
      <c r="E7" s="170"/>
      <c r="F7" s="46"/>
    </row>
    <row r="8" spans="1:6" ht="36" customHeight="1" x14ac:dyDescent="0.3">
      <c r="A8" s="178" t="s">
        <v>114</v>
      </c>
      <c r="B8" s="179"/>
      <c r="C8" s="179"/>
      <c r="D8" s="179"/>
      <c r="E8" s="179"/>
      <c r="F8" s="22"/>
    </row>
    <row r="9" spans="1:6" ht="36" customHeight="1" x14ac:dyDescent="0.3">
      <c r="A9" s="180" t="s">
        <v>115</v>
      </c>
      <c r="B9" s="181"/>
      <c r="C9" s="181"/>
      <c r="D9" s="181"/>
      <c r="E9" s="181"/>
      <c r="F9" s="22"/>
    </row>
    <row r="10" spans="1:6" ht="24.75" customHeight="1" x14ac:dyDescent="0.35">
      <c r="A10" s="177" t="s">
        <v>116</v>
      </c>
      <c r="B10" s="182"/>
      <c r="C10" s="177"/>
      <c r="D10" s="177"/>
      <c r="E10" s="177"/>
      <c r="F10" s="47"/>
    </row>
    <row r="11" spans="1:6" ht="27" customHeight="1" x14ac:dyDescent="0.25">
      <c r="A11" s="35" t="s">
        <v>117</v>
      </c>
      <c r="B11" s="35" t="s">
        <v>118</v>
      </c>
      <c r="C11" s="35" t="s">
        <v>119</v>
      </c>
      <c r="D11" s="35" t="s">
        <v>120</v>
      </c>
      <c r="E11" s="35" t="s">
        <v>121</v>
      </c>
      <c r="F11" s="48"/>
    </row>
    <row r="12" spans="1:6" s="87" customFormat="1" hidden="1" x14ac:dyDescent="0.25">
      <c r="A12" s="133"/>
      <c r="B12" s="134"/>
      <c r="C12" s="135"/>
      <c r="D12" s="135"/>
      <c r="E12" s="136"/>
      <c r="F12" s="1"/>
    </row>
    <row r="13" spans="1:6" s="87" customFormat="1" ht="25" x14ac:dyDescent="0.25">
      <c r="A13" s="157" t="s">
        <v>171</v>
      </c>
      <c r="B13" s="158">
        <v>817.53</v>
      </c>
      <c r="C13" s="159" t="s">
        <v>172</v>
      </c>
      <c r="D13" s="159" t="s">
        <v>173</v>
      </c>
      <c r="E13" s="160" t="s">
        <v>174</v>
      </c>
      <c r="F13" s="1"/>
    </row>
    <row r="14" spans="1:6" s="87" customFormat="1" ht="25" x14ac:dyDescent="0.25">
      <c r="A14" s="157"/>
      <c r="B14" s="158">
        <v>326.02999999999997</v>
      </c>
      <c r="C14" s="159" t="s">
        <v>172</v>
      </c>
      <c r="D14" s="159" t="s">
        <v>182</v>
      </c>
      <c r="E14" s="160" t="s">
        <v>232</v>
      </c>
      <c r="F14" s="1"/>
    </row>
    <row r="15" spans="1:6" s="87" customFormat="1" ht="25" x14ac:dyDescent="0.25">
      <c r="A15" s="157"/>
      <c r="B15" s="158">
        <v>243.51</v>
      </c>
      <c r="C15" s="159" t="s">
        <v>172</v>
      </c>
      <c r="D15" s="159" t="s">
        <v>182</v>
      </c>
      <c r="E15" s="160" t="s">
        <v>233</v>
      </c>
      <c r="F15" s="1"/>
    </row>
    <row r="16" spans="1:6" s="87" customFormat="1" x14ac:dyDescent="0.25">
      <c r="A16" s="161"/>
      <c r="B16" s="158"/>
      <c r="C16" s="159"/>
      <c r="D16" s="159"/>
      <c r="E16" s="160"/>
      <c r="F16" s="1"/>
    </row>
    <row r="17" spans="1:6" s="87" customFormat="1" hidden="1" x14ac:dyDescent="0.25">
      <c r="A17" s="143"/>
      <c r="B17" s="144"/>
      <c r="C17" s="145"/>
      <c r="D17" s="145"/>
      <c r="E17" s="146"/>
      <c r="F17" s="1"/>
    </row>
    <row r="18" spans="1:6" ht="19.5" customHeight="1" x14ac:dyDescent="0.25">
      <c r="A18" s="107" t="s">
        <v>122</v>
      </c>
      <c r="B18" s="108">
        <f>SUM(B12:B17)</f>
        <v>1387.07</v>
      </c>
      <c r="C18" s="168" t="str">
        <f>IF(SUBTOTAL(3,B12:B17)=SUBTOTAL(103,B12:B17),'Summary and sign-off'!$A$48,'Summary and sign-off'!$A$49)</f>
        <v>Check - there are no hidden rows with data</v>
      </c>
      <c r="D18" s="176" t="str">
        <f>IF('Summary and sign-off'!F55='Summary and sign-off'!F54,'Summary and sign-off'!A51,'Summary and sign-off'!A50)</f>
        <v>Check - each entry provides sufficient information</v>
      </c>
      <c r="E18" s="176"/>
      <c r="F18" s="46"/>
    </row>
    <row r="19" spans="1:6" ht="10.5" customHeight="1" x14ac:dyDescent="0.3">
      <c r="A19" s="27"/>
      <c r="B19" s="22"/>
      <c r="C19" s="27"/>
      <c r="D19" s="27"/>
      <c r="E19" s="27"/>
      <c r="F19" s="27"/>
    </row>
    <row r="20" spans="1:6" ht="24.75" customHeight="1" x14ac:dyDescent="0.35">
      <c r="A20" s="177" t="s">
        <v>123</v>
      </c>
      <c r="B20" s="177"/>
      <c r="C20" s="177"/>
      <c r="D20" s="177"/>
      <c r="E20" s="177"/>
      <c r="F20" s="47"/>
    </row>
    <row r="21" spans="1:6" ht="27" customHeight="1" x14ac:dyDescent="0.25">
      <c r="A21" s="35" t="s">
        <v>117</v>
      </c>
      <c r="B21" s="35" t="s">
        <v>62</v>
      </c>
      <c r="C21" s="35" t="s">
        <v>124</v>
      </c>
      <c r="D21" s="35" t="s">
        <v>120</v>
      </c>
      <c r="E21" s="35" t="s">
        <v>121</v>
      </c>
      <c r="F21" s="48"/>
    </row>
    <row r="22" spans="1:6" s="87" customFormat="1" hidden="1" x14ac:dyDescent="0.25">
      <c r="A22" s="133"/>
      <c r="B22" s="134"/>
      <c r="C22" s="135"/>
      <c r="D22" s="135"/>
      <c r="E22" s="136"/>
      <c r="F22" s="1"/>
    </row>
    <row r="23" spans="1:6" s="87" customFormat="1" x14ac:dyDescent="0.25">
      <c r="A23" s="157" t="s">
        <v>185</v>
      </c>
      <c r="B23" s="158">
        <v>24.35</v>
      </c>
      <c r="C23" s="159" t="s">
        <v>179</v>
      </c>
      <c r="D23" s="159" t="s">
        <v>180</v>
      </c>
      <c r="E23" s="160" t="s">
        <v>181</v>
      </c>
      <c r="F23" s="1"/>
    </row>
    <row r="24" spans="1:6" s="87" customFormat="1" x14ac:dyDescent="0.25">
      <c r="A24" s="157"/>
      <c r="B24" s="158">
        <v>126.09</v>
      </c>
      <c r="C24" s="159" t="s">
        <v>179</v>
      </c>
      <c r="D24" s="159" t="s">
        <v>182</v>
      </c>
      <c r="E24" s="160" t="s">
        <v>181</v>
      </c>
      <c r="F24" s="1"/>
    </row>
    <row r="25" spans="1:6" s="87" customFormat="1" x14ac:dyDescent="0.25">
      <c r="A25" s="157"/>
      <c r="B25" s="158">
        <v>135.74</v>
      </c>
      <c r="C25" s="159" t="s">
        <v>179</v>
      </c>
      <c r="D25" s="159" t="s">
        <v>183</v>
      </c>
      <c r="E25" s="160" t="s">
        <v>181</v>
      </c>
      <c r="F25" s="1"/>
    </row>
    <row r="26" spans="1:6" s="87" customFormat="1" x14ac:dyDescent="0.25">
      <c r="A26" s="157" t="s">
        <v>184</v>
      </c>
      <c r="B26" s="158">
        <v>316.17</v>
      </c>
      <c r="C26" s="159" t="s">
        <v>186</v>
      </c>
      <c r="D26" s="159" t="s">
        <v>173</v>
      </c>
      <c r="E26" s="160" t="s">
        <v>187</v>
      </c>
      <c r="F26" s="1"/>
    </row>
    <row r="27" spans="1:6" s="87" customFormat="1" x14ac:dyDescent="0.25">
      <c r="A27" s="157"/>
      <c r="B27" s="158">
        <v>155.13</v>
      </c>
      <c r="C27" s="159" t="s">
        <v>186</v>
      </c>
      <c r="D27" s="159" t="s">
        <v>201</v>
      </c>
      <c r="E27" s="160" t="s">
        <v>211</v>
      </c>
      <c r="F27" s="1"/>
    </row>
    <row r="28" spans="1:6" s="87" customFormat="1" x14ac:dyDescent="0.25">
      <c r="A28" s="157" t="s">
        <v>188</v>
      </c>
      <c r="B28" s="158">
        <v>281.76</v>
      </c>
      <c r="C28" s="159" t="s">
        <v>189</v>
      </c>
      <c r="D28" s="159" t="s">
        <v>173</v>
      </c>
      <c r="E28" s="160" t="s">
        <v>190</v>
      </c>
      <c r="F28" s="1"/>
    </row>
    <row r="29" spans="1:6" s="87" customFormat="1" x14ac:dyDescent="0.25">
      <c r="A29" s="157"/>
      <c r="B29" s="158">
        <v>39.130000000000003</v>
      </c>
      <c r="C29" s="159" t="s">
        <v>189</v>
      </c>
      <c r="D29" s="159" t="s">
        <v>196</v>
      </c>
      <c r="E29" s="160" t="s">
        <v>190</v>
      </c>
      <c r="F29" s="1"/>
    </row>
    <row r="30" spans="1:6" s="87" customFormat="1" x14ac:dyDescent="0.25">
      <c r="A30" s="157"/>
      <c r="B30" s="158">
        <v>251.86</v>
      </c>
      <c r="C30" s="159" t="s">
        <v>189</v>
      </c>
      <c r="D30" s="159" t="s">
        <v>210</v>
      </c>
      <c r="E30" s="160" t="s">
        <v>202</v>
      </c>
      <c r="F30" s="1"/>
    </row>
    <row r="31" spans="1:6" s="87" customFormat="1" x14ac:dyDescent="0.25">
      <c r="A31" s="157"/>
      <c r="B31" s="158">
        <v>206.22</v>
      </c>
      <c r="C31" s="159" t="s">
        <v>189</v>
      </c>
      <c r="D31" s="159" t="s">
        <v>182</v>
      </c>
      <c r="E31" s="160" t="s">
        <v>190</v>
      </c>
      <c r="F31" s="1"/>
    </row>
    <row r="32" spans="1:6" s="87" customFormat="1" x14ac:dyDescent="0.25">
      <c r="A32" s="157" t="s">
        <v>191</v>
      </c>
      <c r="B32" s="158">
        <v>785.35</v>
      </c>
      <c r="C32" s="159" t="s">
        <v>192</v>
      </c>
      <c r="D32" s="159" t="s">
        <v>173</v>
      </c>
      <c r="E32" s="160" t="s">
        <v>193</v>
      </c>
      <c r="F32" s="1"/>
    </row>
    <row r="33" spans="1:6" s="87" customFormat="1" x14ac:dyDescent="0.25">
      <c r="A33" s="157"/>
      <c r="B33" s="158">
        <v>193</v>
      </c>
      <c r="C33" s="159" t="s">
        <v>192</v>
      </c>
      <c r="D33" s="159" t="s">
        <v>182</v>
      </c>
      <c r="E33" s="160" t="s">
        <v>226</v>
      </c>
      <c r="F33" s="1"/>
    </row>
    <row r="34" spans="1:6" s="87" customFormat="1" ht="25" x14ac:dyDescent="0.25">
      <c r="A34" s="157"/>
      <c r="B34" s="158">
        <v>222.92</v>
      </c>
      <c r="C34" s="159" t="s">
        <v>192</v>
      </c>
      <c r="D34" s="159" t="s">
        <v>218</v>
      </c>
      <c r="E34" s="160" t="s">
        <v>219</v>
      </c>
      <c r="F34" s="1"/>
    </row>
    <row r="35" spans="1:6" s="87" customFormat="1" x14ac:dyDescent="0.25">
      <c r="A35" s="157" t="s">
        <v>194</v>
      </c>
      <c r="B35" s="158">
        <v>331.25</v>
      </c>
      <c r="C35" s="159" t="s">
        <v>195</v>
      </c>
      <c r="D35" s="159" t="s">
        <v>173</v>
      </c>
      <c r="E35" s="160" t="s">
        <v>190</v>
      </c>
      <c r="F35" s="1"/>
    </row>
    <row r="36" spans="1:6" s="87" customFormat="1" x14ac:dyDescent="0.25">
      <c r="A36" s="157"/>
      <c r="B36" s="158">
        <v>187.55</v>
      </c>
      <c r="C36" s="159" t="s">
        <v>195</v>
      </c>
      <c r="D36" s="159" t="s">
        <v>201</v>
      </c>
      <c r="E36" s="160" t="s">
        <v>190</v>
      </c>
      <c r="F36" s="1"/>
    </row>
    <row r="37" spans="1:6" s="87" customFormat="1" x14ac:dyDescent="0.25">
      <c r="A37" s="157" t="s">
        <v>212</v>
      </c>
      <c r="B37" s="158">
        <v>168.55</v>
      </c>
      <c r="C37" s="159" t="s">
        <v>213</v>
      </c>
      <c r="D37" s="159" t="s">
        <v>201</v>
      </c>
      <c r="E37" s="160" t="s">
        <v>178</v>
      </c>
      <c r="F37" s="1"/>
    </row>
    <row r="38" spans="1:6" s="87" customFormat="1" x14ac:dyDescent="0.25">
      <c r="A38" s="157" t="s">
        <v>207</v>
      </c>
      <c r="B38" s="158">
        <v>223.52</v>
      </c>
      <c r="C38" s="159" t="s">
        <v>208</v>
      </c>
      <c r="D38" s="159" t="s">
        <v>223</v>
      </c>
      <c r="E38" s="160" t="s">
        <v>211</v>
      </c>
      <c r="F38" s="1"/>
    </row>
    <row r="39" spans="1:6" s="87" customFormat="1" x14ac:dyDescent="0.25">
      <c r="A39" s="157" t="s">
        <v>205</v>
      </c>
      <c r="B39" s="158">
        <v>11.54</v>
      </c>
      <c r="C39" s="159" t="s">
        <v>206</v>
      </c>
      <c r="D39" s="159" t="s">
        <v>200</v>
      </c>
      <c r="E39" s="160" t="s">
        <v>209</v>
      </c>
      <c r="F39" s="1"/>
    </row>
    <row r="40" spans="1:6" s="87" customFormat="1" x14ac:dyDescent="0.25">
      <c r="A40" s="157" t="s">
        <v>214</v>
      </c>
      <c r="B40" s="158">
        <v>253.82</v>
      </c>
      <c r="C40" s="159" t="s">
        <v>215</v>
      </c>
      <c r="D40" s="159" t="s">
        <v>201</v>
      </c>
      <c r="E40" s="160" t="s">
        <v>216</v>
      </c>
      <c r="F40" s="1"/>
    </row>
    <row r="41" spans="1:6" s="87" customFormat="1" x14ac:dyDescent="0.25">
      <c r="A41" s="157"/>
      <c r="B41" s="158"/>
      <c r="C41" s="159"/>
      <c r="D41" s="159"/>
      <c r="E41" s="160"/>
      <c r="F41" s="1"/>
    </row>
    <row r="42" spans="1:6" s="87" customFormat="1" x14ac:dyDescent="0.25">
      <c r="A42" s="157" t="s">
        <v>197</v>
      </c>
      <c r="B42" s="158">
        <v>619.35</v>
      </c>
      <c r="C42" s="159" t="s">
        <v>198</v>
      </c>
      <c r="D42" s="159" t="s">
        <v>173</v>
      </c>
      <c r="E42" s="160" t="s">
        <v>199</v>
      </c>
      <c r="F42" s="1"/>
    </row>
    <row r="43" spans="1:6" s="87" customFormat="1" x14ac:dyDescent="0.25">
      <c r="A43" s="157"/>
      <c r="B43" s="158">
        <v>169.62</v>
      </c>
      <c r="C43" s="159" t="s">
        <v>198</v>
      </c>
      <c r="D43" s="159" t="s">
        <v>201</v>
      </c>
      <c r="E43" s="160" t="s">
        <v>178</v>
      </c>
      <c r="F43" s="1"/>
    </row>
    <row r="44" spans="1:6" s="87" customFormat="1" ht="25" x14ac:dyDescent="0.25">
      <c r="A44" s="157" t="s">
        <v>203</v>
      </c>
      <c r="B44" s="158">
        <v>369.8</v>
      </c>
      <c r="C44" s="159" t="s">
        <v>204</v>
      </c>
      <c r="D44" s="159" t="s">
        <v>173</v>
      </c>
      <c r="E44" s="160" t="s">
        <v>190</v>
      </c>
      <c r="F44" s="1"/>
    </row>
    <row r="45" spans="1:6" s="87" customFormat="1" ht="25" x14ac:dyDescent="0.25">
      <c r="A45" s="157"/>
      <c r="B45" s="158">
        <v>275.13</v>
      </c>
      <c r="C45" s="159" t="s">
        <v>204</v>
      </c>
      <c r="D45" s="159" t="s">
        <v>210</v>
      </c>
      <c r="E45" s="160" t="s">
        <v>217</v>
      </c>
      <c r="F45" s="1"/>
    </row>
    <row r="46" spans="1:6" s="87" customFormat="1" x14ac:dyDescent="0.25">
      <c r="A46" s="157" t="s">
        <v>220</v>
      </c>
      <c r="B46" s="158">
        <v>137.91999999999999</v>
      </c>
      <c r="C46" s="159" t="s">
        <v>221</v>
      </c>
      <c r="D46" s="159" t="s">
        <v>201</v>
      </c>
      <c r="E46" s="160" t="s">
        <v>222</v>
      </c>
      <c r="F46" s="1"/>
    </row>
    <row r="47" spans="1:6" s="87" customFormat="1" x14ac:dyDescent="0.25">
      <c r="A47" s="157"/>
      <c r="B47" s="158">
        <v>183.44</v>
      </c>
      <c r="C47" s="159" t="s">
        <v>221</v>
      </c>
      <c r="D47" s="159" t="s">
        <v>173</v>
      </c>
      <c r="E47" s="160" t="s">
        <v>222</v>
      </c>
      <c r="F47" s="1"/>
    </row>
    <row r="48" spans="1:6" s="87" customFormat="1" x14ac:dyDescent="0.25">
      <c r="A48" s="157" t="s">
        <v>224</v>
      </c>
      <c r="B48" s="158">
        <v>271.17</v>
      </c>
      <c r="C48" s="159" t="s">
        <v>225</v>
      </c>
      <c r="D48" s="159" t="s">
        <v>210</v>
      </c>
      <c r="E48" s="160" t="s">
        <v>216</v>
      </c>
      <c r="F48" s="1"/>
    </row>
    <row r="49" spans="1:6" s="87" customFormat="1" x14ac:dyDescent="0.25">
      <c r="A49" s="157" t="s">
        <v>229</v>
      </c>
      <c r="B49" s="158">
        <v>80.959999999999994</v>
      </c>
      <c r="C49" s="159" t="s">
        <v>230</v>
      </c>
      <c r="D49" s="159" t="s">
        <v>231</v>
      </c>
      <c r="E49" s="160" t="s">
        <v>178</v>
      </c>
      <c r="F49" s="1"/>
    </row>
    <row r="50" spans="1:6" s="87" customFormat="1" hidden="1" x14ac:dyDescent="0.25">
      <c r="A50" s="147"/>
      <c r="B50" s="148"/>
      <c r="C50" s="149"/>
      <c r="D50" s="149"/>
      <c r="E50" s="150"/>
      <c r="F50" s="1"/>
    </row>
    <row r="51" spans="1:6" ht="19.5" customHeight="1" x14ac:dyDescent="0.25">
      <c r="A51" s="107" t="s">
        <v>125</v>
      </c>
      <c r="B51" s="108">
        <f>SUM(B22:B50)</f>
        <v>6021.3400000000011</v>
      </c>
      <c r="C51" s="168" t="str">
        <f>IF(SUBTOTAL(3,B22:B50)=SUBTOTAL(103,B22:B50),'Summary and sign-off'!$A$48,'Summary and sign-off'!$A$49)</f>
        <v>Check - there are no hidden rows with data</v>
      </c>
      <c r="D51" s="176" t="str">
        <f>IF('Summary and sign-off'!F56='Summary and sign-off'!F54,'Summary and sign-off'!A51,'Summary and sign-off'!A50)</f>
        <v>Check - each entry provides sufficient information</v>
      </c>
      <c r="E51" s="176"/>
      <c r="F51" s="46"/>
    </row>
    <row r="52" spans="1:6" ht="10.5" customHeight="1" x14ac:dyDescent="0.3">
      <c r="A52" s="27"/>
      <c r="B52" s="22"/>
      <c r="C52" s="27"/>
      <c r="D52" s="27"/>
      <c r="E52" s="27"/>
      <c r="F52" s="27"/>
    </row>
    <row r="53" spans="1:6" ht="24.75" customHeight="1" x14ac:dyDescent="0.25">
      <c r="A53" s="177" t="s">
        <v>126</v>
      </c>
      <c r="B53" s="177"/>
      <c r="C53" s="177"/>
      <c r="D53" s="177"/>
      <c r="E53" s="177"/>
      <c r="F53" s="46"/>
    </row>
    <row r="54" spans="1:6" ht="27" customHeight="1" x14ac:dyDescent="0.25">
      <c r="A54" s="35" t="s">
        <v>117</v>
      </c>
      <c r="B54" s="35" t="s">
        <v>62</v>
      </c>
      <c r="C54" s="35" t="s">
        <v>127</v>
      </c>
      <c r="D54" s="35" t="s">
        <v>128</v>
      </c>
      <c r="E54" s="35" t="s">
        <v>121</v>
      </c>
      <c r="F54" s="49"/>
    </row>
    <row r="55" spans="1:6" s="87" customFormat="1" hidden="1" x14ac:dyDescent="0.25">
      <c r="A55" s="133"/>
      <c r="B55" s="134"/>
      <c r="C55" s="135"/>
      <c r="D55" s="135"/>
      <c r="E55" s="136"/>
      <c r="F55" s="1"/>
    </row>
    <row r="56" spans="1:6" s="87" customFormat="1" x14ac:dyDescent="0.25">
      <c r="A56" s="157"/>
      <c r="B56" s="158"/>
      <c r="C56" s="159"/>
      <c r="D56" s="159"/>
      <c r="E56" s="160"/>
      <c r="F56" s="1"/>
    </row>
    <row r="57" spans="1:6" s="87" customFormat="1" x14ac:dyDescent="0.25">
      <c r="A57" s="157"/>
      <c r="B57" s="158"/>
      <c r="C57" s="159"/>
      <c r="D57" s="159"/>
      <c r="E57" s="160"/>
      <c r="F57" s="1"/>
    </row>
    <row r="58" spans="1:6" s="87" customFormat="1" x14ac:dyDescent="0.25">
      <c r="A58" s="157"/>
      <c r="B58" s="158"/>
      <c r="C58" s="159"/>
      <c r="D58" s="159"/>
      <c r="E58" s="160"/>
      <c r="F58" s="1"/>
    </row>
    <row r="59" spans="1:6" s="87" customFormat="1" x14ac:dyDescent="0.25">
      <c r="A59" s="157"/>
      <c r="B59" s="158"/>
      <c r="C59" s="159"/>
      <c r="D59" s="159"/>
      <c r="E59" s="160"/>
      <c r="F59" s="1"/>
    </row>
    <row r="60" spans="1:6" s="87" customFormat="1" x14ac:dyDescent="0.25">
      <c r="A60" s="157"/>
      <c r="B60" s="158"/>
      <c r="C60" s="159"/>
      <c r="D60" s="159"/>
      <c r="E60" s="160"/>
      <c r="F60" s="1"/>
    </row>
    <row r="61" spans="1:6" s="87" customFormat="1" x14ac:dyDescent="0.25">
      <c r="A61" s="157"/>
      <c r="B61" s="158"/>
      <c r="C61" s="159"/>
      <c r="D61" s="159"/>
      <c r="E61" s="160"/>
      <c r="F61" s="1"/>
    </row>
    <row r="62" spans="1:6" s="87" customFormat="1" x14ac:dyDescent="0.25">
      <c r="A62" s="157"/>
      <c r="B62" s="158"/>
      <c r="C62" s="159"/>
      <c r="D62" s="159"/>
      <c r="E62" s="160"/>
      <c r="F62" s="1"/>
    </row>
    <row r="63" spans="1:6" s="87" customFormat="1" x14ac:dyDescent="0.25">
      <c r="A63" s="157"/>
      <c r="B63" s="158"/>
      <c r="C63" s="159"/>
      <c r="D63" s="159"/>
      <c r="E63" s="160"/>
      <c r="F63" s="1"/>
    </row>
    <row r="64" spans="1:6" s="87" customFormat="1" hidden="1" x14ac:dyDescent="0.25">
      <c r="A64" s="133"/>
      <c r="B64" s="134"/>
      <c r="C64" s="135"/>
      <c r="D64" s="135"/>
      <c r="E64" s="136"/>
      <c r="F64" s="1"/>
    </row>
    <row r="65" spans="1:6" ht="19.5" customHeight="1" x14ac:dyDescent="0.25">
      <c r="A65" s="107" t="s">
        <v>129</v>
      </c>
      <c r="B65" s="108">
        <f>SUM(B55:B64)</f>
        <v>0</v>
      </c>
      <c r="C65" s="168" t="str">
        <f>IF(SUBTOTAL(3,B55:B64)=SUBTOTAL(103,B55:B64),'Summary and sign-off'!$A$48,'Summary and sign-off'!$A$49)</f>
        <v>Check - there are no hidden rows with data</v>
      </c>
      <c r="D65" s="176" t="str">
        <f>IF('Summary and sign-off'!F57='Summary and sign-off'!F54,'Summary and sign-off'!A51,'Summary and sign-off'!A50)</f>
        <v>Check - each entry provides sufficient information</v>
      </c>
      <c r="E65" s="176"/>
      <c r="F65" s="46"/>
    </row>
    <row r="66" spans="1:6" ht="10.5" customHeight="1" x14ac:dyDescent="0.3">
      <c r="A66" s="27"/>
      <c r="B66" s="92"/>
      <c r="C66" s="22"/>
      <c r="D66" s="27"/>
      <c r="E66" s="27"/>
      <c r="F66" s="27"/>
    </row>
    <row r="67" spans="1:6" ht="34.5" customHeight="1" x14ac:dyDescent="0.25">
      <c r="A67" s="50" t="s">
        <v>130</v>
      </c>
      <c r="B67" s="93">
        <f>B18+B51+B65</f>
        <v>7408.4100000000008</v>
      </c>
      <c r="C67" s="51"/>
      <c r="D67" s="51"/>
      <c r="E67" s="51"/>
      <c r="F67" s="26"/>
    </row>
    <row r="68" spans="1:6" ht="13" x14ac:dyDescent="0.3">
      <c r="A68" s="27"/>
      <c r="B68" s="22"/>
      <c r="C68" s="27"/>
      <c r="D68" s="27"/>
      <c r="E68" s="27"/>
      <c r="F68" s="27"/>
    </row>
    <row r="69" spans="1:6" ht="13" x14ac:dyDescent="0.3">
      <c r="A69" s="52" t="s">
        <v>73</v>
      </c>
      <c r="B69" s="25"/>
      <c r="C69" s="26"/>
      <c r="D69" s="26"/>
      <c r="E69" s="26"/>
      <c r="F69" s="27"/>
    </row>
    <row r="70" spans="1:6" ht="12.65" customHeight="1" x14ac:dyDescent="0.25">
      <c r="A70" s="23" t="s">
        <v>131</v>
      </c>
      <c r="B70" s="53"/>
      <c r="C70" s="53"/>
      <c r="D70" s="32"/>
      <c r="E70" s="32"/>
      <c r="F70" s="27"/>
    </row>
    <row r="71" spans="1:6" ht="13" customHeight="1" x14ac:dyDescent="0.25">
      <c r="A71" s="31" t="s">
        <v>132</v>
      </c>
      <c r="B71" s="27"/>
      <c r="C71" s="32"/>
      <c r="D71" s="27"/>
      <c r="E71" s="32"/>
      <c r="F71" s="27"/>
    </row>
    <row r="72" spans="1:6" x14ac:dyDescent="0.25">
      <c r="A72" s="31" t="s">
        <v>133</v>
      </c>
      <c r="B72" s="32"/>
      <c r="C72" s="32"/>
      <c r="D72" s="32"/>
      <c r="E72" s="54"/>
      <c r="F72" s="46"/>
    </row>
    <row r="73" spans="1:6" ht="13" x14ac:dyDescent="0.3">
      <c r="A73" s="23" t="s">
        <v>79</v>
      </c>
      <c r="B73" s="25"/>
      <c r="C73" s="26"/>
      <c r="D73" s="26"/>
      <c r="E73" s="26"/>
      <c r="F73" s="27"/>
    </row>
    <row r="74" spans="1:6" ht="13" customHeight="1" x14ac:dyDescent="0.25">
      <c r="A74" s="31" t="s">
        <v>134</v>
      </c>
      <c r="B74" s="27"/>
      <c r="C74" s="32"/>
      <c r="D74" s="27"/>
      <c r="E74" s="32"/>
      <c r="F74" s="27"/>
    </row>
    <row r="75" spans="1:6" x14ac:dyDescent="0.25">
      <c r="A75" s="31" t="s">
        <v>135</v>
      </c>
      <c r="B75" s="32"/>
      <c r="C75" s="32"/>
      <c r="D75" s="32"/>
      <c r="E75" s="54"/>
      <c r="F75" s="46"/>
    </row>
    <row r="76" spans="1:6" x14ac:dyDescent="0.25">
      <c r="A76" s="36" t="s">
        <v>136</v>
      </c>
      <c r="B76" s="36"/>
      <c r="C76" s="36"/>
      <c r="D76" s="36"/>
      <c r="E76" s="54"/>
      <c r="F76" s="46"/>
    </row>
    <row r="77" spans="1:6" x14ac:dyDescent="0.25">
      <c r="A77" s="40"/>
      <c r="B77" s="27"/>
      <c r="C77" s="27"/>
      <c r="D77" s="27"/>
      <c r="E77" s="46"/>
      <c r="F77" s="46"/>
    </row>
    <row r="78" spans="1:6" hidden="1" x14ac:dyDescent="0.25">
      <c r="A78" s="40"/>
      <c r="B78" s="27"/>
      <c r="C78" s="27"/>
      <c r="D78" s="27"/>
      <c r="E78" s="46"/>
      <c r="F78" s="46"/>
    </row>
    <row r="83" spans="1:6" ht="12.75" hidden="1" customHeight="1" x14ac:dyDescent="0.25"/>
    <row r="86" spans="1:6" hidden="1" x14ac:dyDescent="0.25">
      <c r="A86" s="55"/>
      <c r="B86" s="46"/>
      <c r="C86" s="46"/>
      <c r="D86" s="46"/>
      <c r="E86" s="46"/>
      <c r="F86" s="46"/>
    </row>
    <row r="87" spans="1:6" hidden="1" x14ac:dyDescent="0.25">
      <c r="A87" s="55"/>
      <c r="B87" s="46"/>
      <c r="C87" s="46"/>
      <c r="D87" s="46"/>
      <c r="E87" s="46"/>
      <c r="F87" s="46"/>
    </row>
    <row r="88" spans="1:6" hidden="1" x14ac:dyDescent="0.25">
      <c r="A88" s="55"/>
      <c r="B88" s="46"/>
      <c r="C88" s="46"/>
      <c r="D88" s="46"/>
      <c r="E88" s="46"/>
      <c r="F88" s="46"/>
    </row>
    <row r="89" spans="1:6" hidden="1" x14ac:dyDescent="0.25">
      <c r="A89" s="55"/>
      <c r="B89" s="46"/>
      <c r="C89" s="46"/>
      <c r="D89" s="46"/>
      <c r="E89" s="46"/>
      <c r="F89" s="46"/>
    </row>
    <row r="90" spans="1:6" hidden="1" x14ac:dyDescent="0.25">
      <c r="A90" s="55"/>
      <c r="B90" s="46"/>
      <c r="C90" s="46"/>
      <c r="D90" s="46"/>
      <c r="E90" s="46"/>
      <c r="F90" s="46"/>
    </row>
    <row r="99" x14ac:dyDescent="0.25"/>
    <row r="100" x14ac:dyDescent="0.25"/>
    <row r="101" x14ac:dyDescent="0.25"/>
    <row r="102" x14ac:dyDescent="0.25"/>
    <row r="103" x14ac:dyDescent="0.25"/>
  </sheetData>
  <sheetProtection sheet="1" formatCells="0" formatRows="0" insertColumns="0" insertRows="0" deleteRows="0"/>
  <mergeCells count="15">
    <mergeCell ref="B7:E7"/>
    <mergeCell ref="B5:E5"/>
    <mergeCell ref="D65:E65"/>
    <mergeCell ref="A1:E1"/>
    <mergeCell ref="A20:E20"/>
    <mergeCell ref="A53:E53"/>
    <mergeCell ref="B2:E2"/>
    <mergeCell ref="B3:E3"/>
    <mergeCell ref="B4:E4"/>
    <mergeCell ref="A8:E8"/>
    <mergeCell ref="A9:E9"/>
    <mergeCell ref="B6:E6"/>
    <mergeCell ref="D18:E18"/>
    <mergeCell ref="D51:E51"/>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2 A49:A50 A12 A17 A55 A64"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54 A21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 A24 A15 A14 A16 A23 A25:A27 A28:A31 A32:A43 A44:A48 A56 A57 A58 A59 A60 A61 A62 A63"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Header>&amp;C&amp;"Verdana"&amp;8&amp;K000000[UNCLASSIFIED]&amp;1#</oddHeader>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B55:B64 B12:B17 B22:B50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7" sqref="B7:E7"/>
    </sheetView>
  </sheetViews>
  <sheetFormatPr defaultColWidth="0" defaultRowHeight="12.5" zeroHeight="1" x14ac:dyDescent="0.25"/>
  <cols>
    <col min="1" max="1" width="35.7265625" style="16" customWidth="1"/>
    <col min="2" max="2" width="14.26953125" style="16" customWidth="1"/>
    <col min="3" max="3" width="71.453125" style="16" customWidth="1"/>
    <col min="4" max="4" width="50" style="16" customWidth="1"/>
    <col min="5" max="5" width="21.453125" style="16" customWidth="1"/>
    <col min="6" max="6" width="39.26953125" style="16" customWidth="1"/>
    <col min="7" max="10" width="9.1796875" style="16" hidden="1" customWidth="1"/>
    <col min="11" max="13" width="0" style="16" hidden="1" customWidth="1"/>
    <col min="14" max="16384" width="0" style="16" hidden="1"/>
  </cols>
  <sheetData>
    <row r="1" spans="1:6" ht="26.25" customHeight="1" x14ac:dyDescent="0.25">
      <c r="A1" s="172" t="s">
        <v>109</v>
      </c>
      <c r="B1" s="172"/>
      <c r="C1" s="172"/>
      <c r="D1" s="172"/>
      <c r="E1" s="172"/>
      <c r="F1" s="38"/>
    </row>
    <row r="2" spans="1:6" ht="21" customHeight="1" x14ac:dyDescent="0.25">
      <c r="A2" s="4" t="s">
        <v>52</v>
      </c>
      <c r="B2" s="175" t="str">
        <f>'Summary and sign-off'!B2:F2</f>
        <v>Inland Revenue</v>
      </c>
      <c r="C2" s="175"/>
      <c r="D2" s="175"/>
      <c r="E2" s="175"/>
      <c r="F2" s="38"/>
    </row>
    <row r="3" spans="1:6" ht="21" customHeight="1" x14ac:dyDescent="0.25">
      <c r="A3" s="4" t="s">
        <v>110</v>
      </c>
      <c r="B3" s="175" t="str">
        <f>'Summary and sign-off'!B3:F3</f>
        <v>Naomi Ferguson</v>
      </c>
      <c r="C3" s="175"/>
      <c r="D3" s="175"/>
      <c r="E3" s="175"/>
      <c r="F3" s="38"/>
    </row>
    <row r="4" spans="1:6" ht="21" customHeight="1" x14ac:dyDescent="0.25">
      <c r="A4" s="4" t="s">
        <v>111</v>
      </c>
      <c r="B4" s="175">
        <f>'Summary and sign-off'!B4:F4</f>
        <v>43647</v>
      </c>
      <c r="C4" s="175"/>
      <c r="D4" s="175"/>
      <c r="E4" s="175"/>
      <c r="F4" s="38"/>
    </row>
    <row r="5" spans="1:6" ht="21" customHeight="1" x14ac:dyDescent="0.25">
      <c r="A5" s="4" t="s">
        <v>112</v>
      </c>
      <c r="B5" s="175">
        <f>'Summary and sign-off'!B5:F5</f>
        <v>44012</v>
      </c>
      <c r="C5" s="175"/>
      <c r="D5" s="175"/>
      <c r="E5" s="175"/>
      <c r="F5" s="38"/>
    </row>
    <row r="6" spans="1:6" ht="21" customHeight="1" x14ac:dyDescent="0.25">
      <c r="A6" s="4" t="s">
        <v>113</v>
      </c>
      <c r="B6" s="170" t="s">
        <v>81</v>
      </c>
      <c r="C6" s="170"/>
      <c r="D6" s="170"/>
      <c r="E6" s="170"/>
      <c r="F6" s="38"/>
    </row>
    <row r="7" spans="1:6" ht="21" customHeight="1" x14ac:dyDescent="0.25">
      <c r="A7" s="4" t="s">
        <v>56</v>
      </c>
      <c r="B7" s="170" t="s">
        <v>83</v>
      </c>
      <c r="C7" s="170"/>
      <c r="D7" s="170"/>
      <c r="E7" s="170"/>
      <c r="F7" s="38"/>
    </row>
    <row r="8" spans="1:6" ht="35.25" customHeight="1" x14ac:dyDescent="0.35">
      <c r="A8" s="185" t="s">
        <v>137</v>
      </c>
      <c r="B8" s="185"/>
      <c r="C8" s="186"/>
      <c r="D8" s="186"/>
      <c r="E8" s="186"/>
      <c r="F8" s="42"/>
    </row>
    <row r="9" spans="1:6" ht="35.25" customHeight="1" x14ac:dyDescent="0.35">
      <c r="A9" s="183" t="s">
        <v>138</v>
      </c>
      <c r="B9" s="184"/>
      <c r="C9" s="184"/>
      <c r="D9" s="184"/>
      <c r="E9" s="184"/>
      <c r="F9" s="42"/>
    </row>
    <row r="10" spans="1:6" ht="27" customHeight="1" x14ac:dyDescent="0.25">
      <c r="A10" s="35" t="s">
        <v>139</v>
      </c>
      <c r="B10" s="35" t="s">
        <v>62</v>
      </c>
      <c r="C10" s="35" t="s">
        <v>140</v>
      </c>
      <c r="D10" s="35" t="s">
        <v>141</v>
      </c>
      <c r="E10" s="35" t="s">
        <v>121</v>
      </c>
      <c r="F10" s="23"/>
    </row>
    <row r="11" spans="1:6" s="87" customFormat="1" hidden="1" x14ac:dyDescent="0.25">
      <c r="A11" s="137"/>
      <c r="B11" s="134"/>
      <c r="C11" s="138"/>
      <c r="D11" s="138"/>
      <c r="E11" s="139"/>
      <c r="F11" s="2"/>
    </row>
    <row r="12" spans="1:6" s="87" customFormat="1" x14ac:dyDescent="0.25">
      <c r="A12" s="157" t="s">
        <v>342</v>
      </c>
      <c r="B12" s="158"/>
      <c r="C12" s="162"/>
      <c r="D12" s="162"/>
      <c r="E12" s="163"/>
      <c r="F12" s="2"/>
    </row>
    <row r="13" spans="1:6" s="87" customFormat="1" x14ac:dyDescent="0.25">
      <c r="A13" s="157"/>
      <c r="B13" s="158"/>
      <c r="C13" s="162"/>
      <c r="D13" s="162"/>
      <c r="E13" s="163"/>
      <c r="F13" s="2"/>
    </row>
    <row r="14" spans="1:6" s="87" customFormat="1" x14ac:dyDescent="0.25">
      <c r="A14" s="157"/>
      <c r="B14" s="158"/>
      <c r="C14" s="162"/>
      <c r="D14" s="162"/>
      <c r="E14" s="163"/>
      <c r="F14" s="2"/>
    </row>
    <row r="15" spans="1:6" s="87" customFormat="1" x14ac:dyDescent="0.25">
      <c r="A15" s="157"/>
      <c r="B15" s="158"/>
      <c r="C15" s="162"/>
      <c r="D15" s="162"/>
      <c r="E15" s="163"/>
      <c r="F15" s="2"/>
    </row>
    <row r="16" spans="1:6" s="87" customFormat="1" x14ac:dyDescent="0.25">
      <c r="A16" s="157"/>
      <c r="B16" s="158"/>
      <c r="C16" s="162"/>
      <c r="D16" s="162"/>
      <c r="E16" s="163"/>
      <c r="F16" s="2"/>
    </row>
    <row r="17" spans="1:6" s="87" customFormat="1" x14ac:dyDescent="0.25">
      <c r="A17" s="157"/>
      <c r="B17" s="158"/>
      <c r="C17" s="162"/>
      <c r="D17" s="162"/>
      <c r="E17" s="163"/>
      <c r="F17" s="2"/>
    </row>
    <row r="18" spans="1:6" s="87" customFormat="1" x14ac:dyDescent="0.25">
      <c r="A18" s="157"/>
      <c r="B18" s="158"/>
      <c r="C18" s="162"/>
      <c r="D18" s="162"/>
      <c r="E18" s="163"/>
      <c r="F18" s="2"/>
    </row>
    <row r="19" spans="1:6" s="87" customFormat="1" x14ac:dyDescent="0.25">
      <c r="A19" s="157"/>
      <c r="B19" s="158"/>
      <c r="C19" s="162"/>
      <c r="D19" s="162"/>
      <c r="E19" s="163"/>
      <c r="F19" s="2"/>
    </row>
    <row r="20" spans="1:6" s="87" customFormat="1" x14ac:dyDescent="0.25">
      <c r="A20" s="157"/>
      <c r="B20" s="158"/>
      <c r="C20" s="162"/>
      <c r="D20" s="162"/>
      <c r="E20" s="163"/>
      <c r="F20" s="2"/>
    </row>
    <row r="21" spans="1:6" s="87" customFormat="1" x14ac:dyDescent="0.25">
      <c r="A21" s="157"/>
      <c r="B21" s="158"/>
      <c r="C21" s="162"/>
      <c r="D21" s="162"/>
      <c r="E21" s="163"/>
      <c r="F21" s="2"/>
    </row>
    <row r="22" spans="1:6" s="87" customFormat="1" x14ac:dyDescent="0.25">
      <c r="A22" s="161"/>
      <c r="B22" s="158"/>
      <c r="C22" s="162"/>
      <c r="D22" s="162"/>
      <c r="E22" s="163"/>
      <c r="F22" s="2"/>
    </row>
    <row r="23" spans="1:6" s="87" customFormat="1" x14ac:dyDescent="0.25">
      <c r="A23" s="161"/>
      <c r="B23" s="158"/>
      <c r="C23" s="162"/>
      <c r="D23" s="162"/>
      <c r="E23" s="163"/>
      <c r="F23" s="2"/>
    </row>
    <row r="24" spans="1:6" s="87" customFormat="1" ht="11.25" hidden="1" customHeight="1" x14ac:dyDescent="0.25">
      <c r="A24" s="137"/>
      <c r="B24" s="134"/>
      <c r="C24" s="138"/>
      <c r="D24" s="138"/>
      <c r="E24" s="139"/>
      <c r="F24" s="2"/>
    </row>
    <row r="25" spans="1:6" ht="34.5" customHeight="1" x14ac:dyDescent="0.25">
      <c r="A25" s="88" t="s">
        <v>142</v>
      </c>
      <c r="B25" s="97">
        <f>SUM(B11:B24)</f>
        <v>0</v>
      </c>
      <c r="C25" s="106" t="str">
        <f>IF(SUBTOTAL(3,B11:B24)=SUBTOTAL(103,B11:B24),'Summary and sign-off'!$A$48,'Summary and sign-off'!$A$49)</f>
        <v>Check - there are no hidden rows with data</v>
      </c>
      <c r="D25" s="176" t="str">
        <f>IF('Summary and sign-off'!F58='Summary and sign-off'!F54,'Summary and sign-off'!A51,'Summary and sign-off'!A50)</f>
        <v>Check - each entry provides sufficient information</v>
      </c>
      <c r="E25" s="176"/>
      <c r="F25" s="2"/>
    </row>
    <row r="26" spans="1:6" ht="13" x14ac:dyDescent="0.3">
      <c r="A26" s="21"/>
      <c r="B26" s="20"/>
      <c r="C26" s="20"/>
      <c r="D26" s="20"/>
      <c r="E26" s="20"/>
      <c r="F26" s="38"/>
    </row>
    <row r="27" spans="1:6" ht="13" x14ac:dyDescent="0.3">
      <c r="A27" s="21" t="s">
        <v>73</v>
      </c>
      <c r="B27" s="22"/>
      <c r="C27" s="27"/>
      <c r="D27" s="20"/>
      <c r="E27" s="20"/>
      <c r="F27" s="38"/>
    </row>
    <row r="28" spans="1:6" ht="12.75" customHeight="1" x14ac:dyDescent="0.25">
      <c r="A28" s="23" t="s">
        <v>143</v>
      </c>
      <c r="B28" s="23"/>
      <c r="C28" s="23"/>
      <c r="D28" s="23"/>
      <c r="E28" s="23"/>
      <c r="F28" s="38"/>
    </row>
    <row r="29" spans="1:6" x14ac:dyDescent="0.25">
      <c r="A29" s="23" t="s">
        <v>144</v>
      </c>
      <c r="B29" s="31"/>
      <c r="C29" s="43"/>
      <c r="D29" s="44"/>
      <c r="E29" s="44"/>
      <c r="F29" s="38"/>
    </row>
    <row r="30" spans="1:6" ht="13" x14ac:dyDescent="0.3">
      <c r="A30" s="23" t="s">
        <v>79</v>
      </c>
      <c r="B30" s="25"/>
      <c r="C30" s="26"/>
      <c r="D30" s="26"/>
      <c r="E30" s="26"/>
      <c r="F30" s="27"/>
    </row>
    <row r="31" spans="1:6" x14ac:dyDescent="0.25">
      <c r="A31" s="31" t="s">
        <v>145</v>
      </c>
      <c r="B31" s="31"/>
      <c r="C31" s="43"/>
      <c r="D31" s="43"/>
      <c r="E31" s="43"/>
      <c r="F31" s="38"/>
    </row>
    <row r="32" spans="1:6" ht="12.75" customHeight="1" x14ac:dyDescent="0.25">
      <c r="A32" s="31" t="s">
        <v>146</v>
      </c>
      <c r="B32" s="31"/>
      <c r="C32" s="45"/>
      <c r="D32" s="45"/>
      <c r="E32" s="33"/>
      <c r="F32" s="38"/>
    </row>
    <row r="33" spans="1:6" x14ac:dyDescent="0.25">
      <c r="A33" s="20"/>
      <c r="B33" s="20"/>
      <c r="C33" s="20"/>
      <c r="D33" s="20"/>
      <c r="E33" s="20"/>
      <c r="F33" s="38"/>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&amp;C&amp;"Verdana"&amp;8&amp;K000000[UNCLASSIFIED]&amp;1#</oddHeader>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1"/>
  <sheetViews>
    <sheetView zoomScaleNormal="100" workbookViewId="0">
      <selection activeCell="B14" sqref="B14"/>
    </sheetView>
  </sheetViews>
  <sheetFormatPr defaultColWidth="0" defaultRowHeight="12.5" zeroHeight="1" x14ac:dyDescent="0.25"/>
  <cols>
    <col min="1" max="1" width="35.7265625" style="16" customWidth="1"/>
    <col min="2" max="2" width="14.26953125" style="16" customWidth="1"/>
    <col min="3" max="3" width="71.453125" style="16" customWidth="1"/>
    <col min="4" max="4" width="50" style="16" customWidth="1"/>
    <col min="5" max="5" width="21.453125" style="16" customWidth="1"/>
    <col min="6" max="6" width="36.81640625" style="16" customWidth="1"/>
    <col min="7" max="10" width="9.1796875" style="16" hidden="1" customWidth="1"/>
    <col min="11" max="13" width="0" style="16" hidden="1" customWidth="1"/>
    <col min="14" max="16384" width="9.1796875" style="16" hidden="1"/>
  </cols>
  <sheetData>
    <row r="1" spans="1:6" ht="26.25" customHeight="1" x14ac:dyDescent="0.25">
      <c r="A1" s="172" t="s">
        <v>109</v>
      </c>
      <c r="B1" s="172"/>
      <c r="C1" s="172"/>
      <c r="D1" s="172"/>
      <c r="E1" s="172"/>
      <c r="F1" s="24"/>
    </row>
    <row r="2" spans="1:6" ht="21" customHeight="1" x14ac:dyDescent="0.25">
      <c r="A2" s="4" t="s">
        <v>52</v>
      </c>
      <c r="B2" s="175" t="str">
        <f>'Summary and sign-off'!B2:F2</f>
        <v>Inland Revenue</v>
      </c>
      <c r="C2" s="175"/>
      <c r="D2" s="175"/>
      <c r="E2" s="175"/>
      <c r="F2" s="24"/>
    </row>
    <row r="3" spans="1:6" ht="21" customHeight="1" x14ac:dyDescent="0.25">
      <c r="A3" s="4" t="s">
        <v>110</v>
      </c>
      <c r="B3" s="175" t="str">
        <f>'Summary and sign-off'!B3:F3</f>
        <v>Naomi Ferguson</v>
      </c>
      <c r="C3" s="175"/>
      <c r="D3" s="175"/>
      <c r="E3" s="175"/>
      <c r="F3" s="24"/>
    </row>
    <row r="4" spans="1:6" ht="21" customHeight="1" x14ac:dyDescent="0.25">
      <c r="A4" s="4" t="s">
        <v>111</v>
      </c>
      <c r="B4" s="175">
        <f>'Summary and sign-off'!B4:F4</f>
        <v>43647</v>
      </c>
      <c r="C4" s="175"/>
      <c r="D4" s="175"/>
      <c r="E4" s="175"/>
      <c r="F4" s="24"/>
    </row>
    <row r="5" spans="1:6" ht="21" customHeight="1" x14ac:dyDescent="0.25">
      <c r="A5" s="4" t="s">
        <v>112</v>
      </c>
      <c r="B5" s="175">
        <f>'Summary and sign-off'!B5:F5</f>
        <v>44012</v>
      </c>
      <c r="C5" s="175"/>
      <c r="D5" s="175"/>
      <c r="E5" s="175"/>
      <c r="F5" s="24"/>
    </row>
    <row r="6" spans="1:6" ht="21" customHeight="1" x14ac:dyDescent="0.25">
      <c r="A6" s="4" t="s">
        <v>113</v>
      </c>
      <c r="B6" s="170" t="s">
        <v>81</v>
      </c>
      <c r="C6" s="170"/>
      <c r="D6" s="170"/>
      <c r="E6" s="170"/>
      <c r="F6" s="34"/>
    </row>
    <row r="7" spans="1:6" ht="21" customHeight="1" x14ac:dyDescent="0.25">
      <c r="A7" s="4" t="s">
        <v>56</v>
      </c>
      <c r="B7" s="170" t="s">
        <v>83</v>
      </c>
      <c r="C7" s="170"/>
      <c r="D7" s="170"/>
      <c r="E7" s="170"/>
      <c r="F7" s="34"/>
    </row>
    <row r="8" spans="1:6" ht="35.25" customHeight="1" x14ac:dyDescent="0.25">
      <c r="A8" s="179" t="s">
        <v>147</v>
      </c>
      <c r="B8" s="179"/>
      <c r="C8" s="186"/>
      <c r="D8" s="186"/>
      <c r="E8" s="186"/>
      <c r="F8" s="24"/>
    </row>
    <row r="9" spans="1:6" ht="35.25" customHeight="1" x14ac:dyDescent="0.25">
      <c r="A9" s="187" t="s">
        <v>148</v>
      </c>
      <c r="B9" s="188"/>
      <c r="C9" s="188"/>
      <c r="D9" s="188"/>
      <c r="E9" s="188"/>
      <c r="F9" s="24"/>
    </row>
    <row r="10" spans="1:6" ht="27" customHeight="1" x14ac:dyDescent="0.25">
      <c r="A10" s="35" t="s">
        <v>117</v>
      </c>
      <c r="B10" s="35" t="s">
        <v>62</v>
      </c>
      <c r="C10" s="35" t="s">
        <v>149</v>
      </c>
      <c r="D10" s="35" t="s">
        <v>150</v>
      </c>
      <c r="E10" s="35" t="s">
        <v>121</v>
      </c>
      <c r="F10" s="36"/>
    </row>
    <row r="11" spans="1:6" s="87" customFormat="1" hidden="1" x14ac:dyDescent="0.25">
      <c r="A11" s="137"/>
      <c r="B11" s="134"/>
      <c r="C11" s="138"/>
      <c r="D11" s="138"/>
      <c r="E11" s="139"/>
      <c r="F11" s="3"/>
    </row>
    <row r="12" spans="1:6" s="87" customFormat="1" x14ac:dyDescent="0.25">
      <c r="A12" s="157" t="s">
        <v>175</v>
      </c>
      <c r="B12" s="158">
        <v>243.48</v>
      </c>
      <c r="C12" s="162" t="s">
        <v>176</v>
      </c>
      <c r="D12" s="162" t="s">
        <v>177</v>
      </c>
      <c r="E12" s="163" t="s">
        <v>178</v>
      </c>
      <c r="F12" s="3"/>
    </row>
    <row r="13" spans="1:6" s="87" customFormat="1" ht="25" x14ac:dyDescent="0.25">
      <c r="A13" s="157" t="s">
        <v>227</v>
      </c>
      <c r="B13" s="158">
        <v>204.35</v>
      </c>
      <c r="C13" s="162" t="s">
        <v>345</v>
      </c>
      <c r="D13" s="162" t="s">
        <v>228</v>
      </c>
      <c r="E13" s="163" t="s">
        <v>222</v>
      </c>
      <c r="F13" s="3"/>
    </row>
    <row r="14" spans="1:6" s="87" customFormat="1" x14ac:dyDescent="0.25">
      <c r="A14" s="157" t="s">
        <v>234</v>
      </c>
      <c r="B14" s="158">
        <v>59.46</v>
      </c>
      <c r="C14" s="162" t="s">
        <v>235</v>
      </c>
      <c r="D14" s="162" t="s">
        <v>236</v>
      </c>
      <c r="E14" s="163" t="s">
        <v>178</v>
      </c>
      <c r="F14" s="3"/>
    </row>
    <row r="15" spans="1:6" s="87" customFormat="1" x14ac:dyDescent="0.25">
      <c r="A15" s="161"/>
      <c r="B15" s="158"/>
      <c r="C15" s="162"/>
      <c r="D15" s="162"/>
      <c r="E15" s="163"/>
      <c r="F15" s="3"/>
    </row>
    <row r="16" spans="1:6" s="87" customFormat="1" hidden="1" x14ac:dyDescent="0.25">
      <c r="A16" s="137"/>
      <c r="B16" s="134"/>
      <c r="C16" s="138"/>
      <c r="D16" s="138"/>
      <c r="E16" s="139"/>
      <c r="F16" s="3"/>
    </row>
    <row r="17" spans="1:6" ht="34.5" customHeight="1" x14ac:dyDescent="0.25">
      <c r="A17" s="88" t="s">
        <v>151</v>
      </c>
      <c r="B17" s="97">
        <f>SUM(B11:B16)</f>
        <v>507.28999999999996</v>
      </c>
      <c r="C17" s="106" t="str">
        <f>IF(SUBTOTAL(3,B11:B16)=SUBTOTAL(103,B11:B16),'Summary and sign-off'!$A$48,'Summary and sign-off'!$A$49)</f>
        <v>Check - there are no hidden rows with data</v>
      </c>
      <c r="D17" s="176" t="str">
        <f>IF('Summary and sign-off'!F59='Summary and sign-off'!F54,'Summary and sign-off'!A51,'Summary and sign-off'!A50)</f>
        <v>Check - each entry provides sufficient information</v>
      </c>
      <c r="E17" s="176"/>
      <c r="F17" s="37"/>
    </row>
    <row r="18" spans="1:6" ht="14.15" customHeight="1" x14ac:dyDescent="0.25">
      <c r="A18" s="38"/>
      <c r="B18" s="27"/>
      <c r="C18" s="20"/>
      <c r="D18" s="20"/>
      <c r="E18" s="20"/>
      <c r="F18" s="24"/>
    </row>
    <row r="19" spans="1:6" ht="13" x14ac:dyDescent="0.3">
      <c r="A19" s="21" t="s">
        <v>152</v>
      </c>
      <c r="B19" s="20"/>
      <c r="C19" s="20"/>
      <c r="D19" s="20"/>
      <c r="E19" s="20"/>
      <c r="F19" s="24"/>
    </row>
    <row r="20" spans="1:6" ht="12.65" customHeight="1" x14ac:dyDescent="0.25">
      <c r="A20" s="23" t="s">
        <v>131</v>
      </c>
      <c r="B20" s="20"/>
      <c r="C20" s="20"/>
      <c r="D20" s="20"/>
      <c r="E20" s="20"/>
      <c r="F20" s="24"/>
    </row>
    <row r="21" spans="1:6" ht="13" x14ac:dyDescent="0.3">
      <c r="A21" s="23" t="s">
        <v>79</v>
      </c>
      <c r="B21" s="25"/>
      <c r="C21" s="26"/>
      <c r="D21" s="26"/>
      <c r="E21" s="26"/>
      <c r="F21" s="27"/>
    </row>
    <row r="22" spans="1:6" x14ac:dyDescent="0.25">
      <c r="A22" s="31" t="s">
        <v>145</v>
      </c>
      <c r="B22" s="32"/>
      <c r="C22" s="27"/>
      <c r="D22" s="27"/>
      <c r="E22" s="27"/>
      <c r="F22" s="27"/>
    </row>
    <row r="23" spans="1:6" ht="12.75" customHeight="1" x14ac:dyDescent="0.25">
      <c r="A23" s="31" t="s">
        <v>146</v>
      </c>
      <c r="B23" s="39"/>
      <c r="C23" s="33"/>
      <c r="D23" s="33"/>
      <c r="E23" s="33"/>
      <c r="F23" s="33"/>
    </row>
    <row r="24" spans="1:6" x14ac:dyDescent="0.25">
      <c r="A24" s="38"/>
      <c r="B24" s="40"/>
      <c r="C24" s="20"/>
      <c r="D24" s="20"/>
      <c r="E24" s="20"/>
      <c r="F24" s="38"/>
    </row>
    <row r="25" spans="1:6" hidden="1" x14ac:dyDescent="0.25">
      <c r="A25" s="20"/>
      <c r="B25" s="20"/>
      <c r="C25" s="20"/>
      <c r="D25" s="20"/>
      <c r="E25" s="38"/>
    </row>
    <row r="26" spans="1:6" ht="12.75" hidden="1" customHeight="1" x14ac:dyDescent="0.25"/>
    <row r="27" spans="1:6" hidden="1" x14ac:dyDescent="0.25">
      <c r="A27" s="41"/>
      <c r="B27" s="41"/>
      <c r="C27" s="41"/>
      <c r="D27" s="41"/>
      <c r="E27" s="41"/>
      <c r="F27" s="24"/>
    </row>
    <row r="28" spans="1:6" hidden="1" x14ac:dyDescent="0.25">
      <c r="A28" s="41"/>
      <c r="B28" s="41"/>
      <c r="C28" s="41"/>
      <c r="D28" s="41"/>
      <c r="E28" s="41"/>
      <c r="F28" s="24"/>
    </row>
    <row r="29" spans="1:6" hidden="1" x14ac:dyDescent="0.25">
      <c r="A29" s="41"/>
      <c r="B29" s="41"/>
      <c r="C29" s="41"/>
      <c r="D29" s="41"/>
      <c r="E29" s="41"/>
      <c r="F29" s="24"/>
    </row>
    <row r="30" spans="1:6" hidden="1" x14ac:dyDescent="0.25">
      <c r="A30" s="41"/>
      <c r="B30" s="41"/>
      <c r="C30" s="41"/>
      <c r="D30" s="41"/>
      <c r="E30" s="41"/>
      <c r="F30" s="24"/>
    </row>
    <row r="31" spans="1:6" hidden="1" x14ac:dyDescent="0.25">
      <c r="A31" s="41"/>
      <c r="B31" s="41"/>
      <c r="C31" s="41"/>
      <c r="D31" s="41"/>
      <c r="E31" s="41"/>
      <c r="F31" s="24"/>
    </row>
    <row r="43" x14ac:dyDescent="0.25"/>
    <row r="44" x14ac:dyDescent="0.25"/>
    <row r="45" x14ac:dyDescent="0.25"/>
    <row r="46" x14ac:dyDescent="0.25"/>
    <row r="47" x14ac:dyDescent="0.25"/>
    <row r="48" x14ac:dyDescent="0.25"/>
    <row r="49" x14ac:dyDescent="0.25"/>
    <row r="50" x14ac:dyDescent="0.25"/>
    <row r="51" x14ac:dyDescent="0.25"/>
  </sheetData>
  <sheetProtection sheet="1" formatCells="0" insertRows="0" deleteRows="0"/>
  <mergeCells count="10">
    <mergeCell ref="D17:E17"/>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6"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&amp;C&amp;"Verdana"&amp;8&amp;K000000[UNCLASSIFIED]&amp;1#</oddHeader>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98"/>
  <sheetViews>
    <sheetView topLeftCell="A4" zoomScaleNormal="100" workbookViewId="0">
      <selection activeCell="B7" sqref="B7:F7"/>
    </sheetView>
  </sheetViews>
  <sheetFormatPr defaultColWidth="0" defaultRowHeight="12.5" zeroHeight="1" x14ac:dyDescent="0.25"/>
  <cols>
    <col min="1" max="1" width="35.7265625" style="16" customWidth="1"/>
    <col min="2" max="2" width="46.81640625" style="16" customWidth="1"/>
    <col min="3" max="3" width="22.1796875" style="16" customWidth="1"/>
    <col min="4" max="4" width="25.453125" style="16" customWidth="1"/>
    <col min="5" max="6" width="35.7265625" style="16" customWidth="1"/>
    <col min="7" max="7" width="38" style="16" customWidth="1"/>
    <col min="8" max="10" width="9.1796875" style="16" hidden="1" customWidth="1"/>
    <col min="11" max="15" width="0" style="16" hidden="1" customWidth="1"/>
    <col min="16" max="16384" width="0" style="16" hidden="1"/>
  </cols>
  <sheetData>
    <row r="1" spans="1:6" ht="26.25" customHeight="1" x14ac:dyDescent="0.25">
      <c r="A1" s="172" t="s">
        <v>153</v>
      </c>
      <c r="B1" s="172"/>
      <c r="C1" s="172"/>
      <c r="D1" s="172"/>
      <c r="E1" s="172"/>
      <c r="F1" s="172"/>
    </row>
    <row r="2" spans="1:6" ht="21" customHeight="1" x14ac:dyDescent="0.25">
      <c r="A2" s="4" t="s">
        <v>52</v>
      </c>
      <c r="B2" s="175" t="str">
        <f>'Summary and sign-off'!B2:F2</f>
        <v>Inland Revenue</v>
      </c>
      <c r="C2" s="175"/>
      <c r="D2" s="175"/>
      <c r="E2" s="175"/>
      <c r="F2" s="175"/>
    </row>
    <row r="3" spans="1:6" ht="21" customHeight="1" x14ac:dyDescent="0.25">
      <c r="A3" s="4" t="s">
        <v>110</v>
      </c>
      <c r="B3" s="175" t="str">
        <f>'Summary and sign-off'!B3:F3</f>
        <v>Naomi Ferguson</v>
      </c>
      <c r="C3" s="175"/>
      <c r="D3" s="175"/>
      <c r="E3" s="175"/>
      <c r="F3" s="175"/>
    </row>
    <row r="4" spans="1:6" ht="21" customHeight="1" x14ac:dyDescent="0.25">
      <c r="A4" s="4" t="s">
        <v>111</v>
      </c>
      <c r="B4" s="175">
        <f>'Summary and sign-off'!B4:F4</f>
        <v>43647</v>
      </c>
      <c r="C4" s="175"/>
      <c r="D4" s="175"/>
      <c r="E4" s="175"/>
      <c r="F4" s="175"/>
    </row>
    <row r="5" spans="1:6" ht="21" customHeight="1" x14ac:dyDescent="0.25">
      <c r="A5" s="4" t="s">
        <v>112</v>
      </c>
      <c r="B5" s="175">
        <f>'Summary and sign-off'!B5:F5</f>
        <v>44012</v>
      </c>
      <c r="C5" s="175"/>
      <c r="D5" s="175"/>
      <c r="E5" s="175"/>
      <c r="F5" s="175"/>
    </row>
    <row r="6" spans="1:6" ht="21" customHeight="1" x14ac:dyDescent="0.25">
      <c r="A6" s="4" t="s">
        <v>154</v>
      </c>
      <c r="B6" s="170" t="s">
        <v>80</v>
      </c>
      <c r="C6" s="170"/>
      <c r="D6" s="170"/>
      <c r="E6" s="170"/>
      <c r="F6" s="170"/>
    </row>
    <row r="7" spans="1:6" ht="21" customHeight="1" x14ac:dyDescent="0.25">
      <c r="A7" s="4" t="s">
        <v>56</v>
      </c>
      <c r="B7" s="170" t="s">
        <v>83</v>
      </c>
      <c r="C7" s="170"/>
      <c r="D7" s="170"/>
      <c r="E7" s="170"/>
      <c r="F7" s="170"/>
    </row>
    <row r="8" spans="1:6" ht="36" customHeight="1" x14ac:dyDescent="0.25">
      <c r="A8" s="179" t="s">
        <v>155</v>
      </c>
      <c r="B8" s="179"/>
      <c r="C8" s="179"/>
      <c r="D8" s="179"/>
      <c r="E8" s="179"/>
      <c r="F8" s="179"/>
    </row>
    <row r="9" spans="1:6" ht="36" customHeight="1" x14ac:dyDescent="0.25">
      <c r="A9" s="187" t="s">
        <v>156</v>
      </c>
      <c r="B9" s="188"/>
      <c r="C9" s="188"/>
      <c r="D9" s="188"/>
      <c r="E9" s="188"/>
      <c r="F9" s="188"/>
    </row>
    <row r="10" spans="1:6" ht="39" customHeight="1" x14ac:dyDescent="0.25">
      <c r="A10" s="35" t="s">
        <v>117</v>
      </c>
      <c r="B10" s="151" t="s">
        <v>157</v>
      </c>
      <c r="C10" s="151" t="s">
        <v>158</v>
      </c>
      <c r="D10" s="151" t="s">
        <v>159</v>
      </c>
      <c r="E10" s="151" t="s">
        <v>160</v>
      </c>
      <c r="F10" s="151" t="s">
        <v>161</v>
      </c>
    </row>
    <row r="11" spans="1:6" s="87" customFormat="1" hidden="1" x14ac:dyDescent="0.25">
      <c r="A11" s="133"/>
      <c r="B11" s="138"/>
      <c r="C11" s="140"/>
      <c r="D11" s="138"/>
      <c r="E11" s="141"/>
      <c r="F11" s="139"/>
    </row>
    <row r="12" spans="1:6" s="87" customFormat="1" x14ac:dyDescent="0.25">
      <c r="A12" s="157" t="s">
        <v>237</v>
      </c>
      <c r="B12" s="164" t="s">
        <v>238</v>
      </c>
      <c r="C12" s="165" t="s">
        <v>97</v>
      </c>
      <c r="D12" s="164" t="s">
        <v>239</v>
      </c>
      <c r="E12" s="166" t="s">
        <v>91</v>
      </c>
      <c r="F12" s="167"/>
    </row>
    <row r="13" spans="1:6" s="87" customFormat="1" x14ac:dyDescent="0.25">
      <c r="A13" s="157" t="s">
        <v>240</v>
      </c>
      <c r="B13" s="164" t="s">
        <v>241</v>
      </c>
      <c r="C13" s="165" t="s">
        <v>97</v>
      </c>
      <c r="D13" s="164" t="s">
        <v>242</v>
      </c>
      <c r="E13" s="166" t="s">
        <v>92</v>
      </c>
      <c r="F13" s="167"/>
    </row>
    <row r="14" spans="1:6" s="87" customFormat="1" ht="25" x14ac:dyDescent="0.25">
      <c r="A14" s="157" t="s">
        <v>336</v>
      </c>
      <c r="B14" s="164" t="s">
        <v>337</v>
      </c>
      <c r="C14" s="165" t="s">
        <v>96</v>
      </c>
      <c r="D14" s="164" t="s">
        <v>314</v>
      </c>
      <c r="E14" s="166" t="s">
        <v>91</v>
      </c>
      <c r="F14" s="167"/>
    </row>
    <row r="15" spans="1:6" s="87" customFormat="1" x14ac:dyDescent="0.25">
      <c r="A15" s="157" t="s">
        <v>243</v>
      </c>
      <c r="B15" s="164" t="s">
        <v>244</v>
      </c>
      <c r="C15" s="165" t="s">
        <v>97</v>
      </c>
      <c r="D15" s="164" t="s">
        <v>245</v>
      </c>
      <c r="E15" s="166" t="s">
        <v>91</v>
      </c>
      <c r="F15" s="167"/>
    </row>
    <row r="16" spans="1:6" s="87" customFormat="1" x14ac:dyDescent="0.25">
      <c r="A16" s="157" t="s">
        <v>246</v>
      </c>
      <c r="B16" s="164" t="s">
        <v>247</v>
      </c>
      <c r="C16" s="165" t="s">
        <v>97</v>
      </c>
      <c r="D16" s="164" t="s">
        <v>248</v>
      </c>
      <c r="E16" s="166" t="s">
        <v>91</v>
      </c>
      <c r="F16" s="167"/>
    </row>
    <row r="17" spans="1:6" s="87" customFormat="1" x14ac:dyDescent="0.25">
      <c r="A17" s="157" t="s">
        <v>249</v>
      </c>
      <c r="B17" s="164" t="s">
        <v>250</v>
      </c>
      <c r="C17" s="165" t="s">
        <v>97</v>
      </c>
      <c r="D17" s="164" t="s">
        <v>251</v>
      </c>
      <c r="E17" s="166" t="s">
        <v>91</v>
      </c>
      <c r="F17" s="167"/>
    </row>
    <row r="18" spans="1:6" s="87" customFormat="1" ht="25" x14ac:dyDescent="0.25">
      <c r="A18" s="157" t="s">
        <v>252</v>
      </c>
      <c r="B18" s="164" t="s">
        <v>253</v>
      </c>
      <c r="C18" s="165" t="s">
        <v>97</v>
      </c>
      <c r="D18" s="164" t="s">
        <v>251</v>
      </c>
      <c r="E18" s="166" t="s">
        <v>91</v>
      </c>
      <c r="F18" s="167"/>
    </row>
    <row r="19" spans="1:6" s="87" customFormat="1" ht="25" x14ac:dyDescent="0.25">
      <c r="A19" s="157" t="s">
        <v>338</v>
      </c>
      <c r="B19" s="164" t="s">
        <v>339</v>
      </c>
      <c r="C19" s="165" t="s">
        <v>96</v>
      </c>
      <c r="D19" s="164" t="s">
        <v>340</v>
      </c>
      <c r="E19" s="166" t="s">
        <v>91</v>
      </c>
      <c r="F19" s="167" t="s">
        <v>341</v>
      </c>
    </row>
    <row r="20" spans="1:6" s="87" customFormat="1" ht="25" x14ac:dyDescent="0.25">
      <c r="A20" s="157" t="s">
        <v>254</v>
      </c>
      <c r="B20" s="164" t="s">
        <v>255</v>
      </c>
      <c r="C20" s="165" t="s">
        <v>96</v>
      </c>
      <c r="D20" s="164" t="s">
        <v>256</v>
      </c>
      <c r="E20" s="166" t="s">
        <v>91</v>
      </c>
      <c r="F20" s="167"/>
    </row>
    <row r="21" spans="1:6" s="87" customFormat="1" ht="25" x14ac:dyDescent="0.25">
      <c r="A21" s="157" t="s">
        <v>262</v>
      </c>
      <c r="B21" s="164" t="s">
        <v>263</v>
      </c>
      <c r="C21" s="165" t="s">
        <v>97</v>
      </c>
      <c r="D21" s="164" t="s">
        <v>264</v>
      </c>
      <c r="E21" s="166" t="s">
        <v>91</v>
      </c>
      <c r="F21" s="167"/>
    </row>
    <row r="22" spans="1:6" s="87" customFormat="1" ht="37.5" x14ac:dyDescent="0.25">
      <c r="A22" s="157" t="s">
        <v>271</v>
      </c>
      <c r="B22" s="164" t="s">
        <v>272</v>
      </c>
      <c r="C22" s="165" t="s">
        <v>97</v>
      </c>
      <c r="D22" s="164" t="s">
        <v>273</v>
      </c>
      <c r="E22" s="166" t="s">
        <v>91</v>
      </c>
      <c r="F22" s="167"/>
    </row>
    <row r="23" spans="1:6" s="87" customFormat="1" ht="25" x14ac:dyDescent="0.25">
      <c r="A23" s="157" t="s">
        <v>282</v>
      </c>
      <c r="B23" s="164" t="s">
        <v>284</v>
      </c>
      <c r="C23" s="165" t="s">
        <v>97</v>
      </c>
      <c r="D23" s="164" t="s">
        <v>283</v>
      </c>
      <c r="E23" s="166" t="s">
        <v>91</v>
      </c>
      <c r="F23" s="167"/>
    </row>
    <row r="24" spans="1:6" s="87" customFormat="1" ht="25" x14ac:dyDescent="0.25">
      <c r="A24" s="157" t="s">
        <v>265</v>
      </c>
      <c r="B24" s="164" t="s">
        <v>266</v>
      </c>
      <c r="C24" s="165" t="s">
        <v>96</v>
      </c>
      <c r="D24" s="164" t="s">
        <v>267</v>
      </c>
      <c r="E24" s="166" t="s">
        <v>91</v>
      </c>
      <c r="F24" s="167"/>
    </row>
    <row r="25" spans="1:6" s="87" customFormat="1" ht="37.5" x14ac:dyDescent="0.25">
      <c r="A25" s="157" t="s">
        <v>279</v>
      </c>
      <c r="B25" s="164" t="s">
        <v>280</v>
      </c>
      <c r="C25" s="165" t="s">
        <v>97</v>
      </c>
      <c r="D25" s="164" t="s">
        <v>281</v>
      </c>
      <c r="E25" s="166" t="s">
        <v>91</v>
      </c>
      <c r="F25" s="167"/>
    </row>
    <row r="26" spans="1:6" s="87" customFormat="1" x14ac:dyDescent="0.25">
      <c r="A26" s="157" t="s">
        <v>197</v>
      </c>
      <c r="B26" s="164" t="s">
        <v>277</v>
      </c>
      <c r="C26" s="165" t="s">
        <v>97</v>
      </c>
      <c r="D26" s="164" t="s">
        <v>278</v>
      </c>
      <c r="E26" s="166" t="s">
        <v>91</v>
      </c>
      <c r="F26" s="167"/>
    </row>
    <row r="27" spans="1:6" s="87" customFormat="1" ht="25" x14ac:dyDescent="0.25">
      <c r="A27" s="157" t="s">
        <v>293</v>
      </c>
      <c r="B27" s="164" t="s">
        <v>294</v>
      </c>
      <c r="C27" s="165" t="s">
        <v>97</v>
      </c>
      <c r="D27" s="164" t="s">
        <v>295</v>
      </c>
      <c r="E27" s="166" t="s">
        <v>91</v>
      </c>
      <c r="F27" s="167"/>
    </row>
    <row r="28" spans="1:6" s="87" customFormat="1" x14ac:dyDescent="0.25">
      <c r="A28" s="157" t="s">
        <v>259</v>
      </c>
      <c r="B28" s="164" t="s">
        <v>260</v>
      </c>
      <c r="C28" s="165" t="s">
        <v>97</v>
      </c>
      <c r="D28" s="164" t="s">
        <v>261</v>
      </c>
      <c r="E28" s="166" t="s">
        <v>91</v>
      </c>
      <c r="F28" s="167"/>
    </row>
    <row r="29" spans="1:6" s="87" customFormat="1" ht="37.5" x14ac:dyDescent="0.25">
      <c r="A29" s="157" t="s">
        <v>259</v>
      </c>
      <c r="B29" s="164" t="s">
        <v>306</v>
      </c>
      <c r="C29" s="165" t="s">
        <v>96</v>
      </c>
      <c r="D29" s="164" t="s">
        <v>307</v>
      </c>
      <c r="E29" s="166" t="s">
        <v>92</v>
      </c>
      <c r="F29" s="167"/>
    </row>
    <row r="30" spans="1:6" s="87" customFormat="1" ht="25" x14ac:dyDescent="0.25">
      <c r="A30" s="157" t="s">
        <v>302</v>
      </c>
      <c r="B30" s="164" t="s">
        <v>305</v>
      </c>
      <c r="C30" s="165" t="s">
        <v>97</v>
      </c>
      <c r="D30" s="164" t="s">
        <v>303</v>
      </c>
      <c r="E30" s="166" t="s">
        <v>91</v>
      </c>
      <c r="F30" s="167"/>
    </row>
    <row r="31" spans="1:6" s="87" customFormat="1" x14ac:dyDescent="0.25">
      <c r="A31" s="157" t="s">
        <v>285</v>
      </c>
      <c r="B31" s="164" t="s">
        <v>286</v>
      </c>
      <c r="C31" s="165" t="s">
        <v>97</v>
      </c>
      <c r="D31" s="164" t="s">
        <v>287</v>
      </c>
      <c r="E31" s="166" t="s">
        <v>91</v>
      </c>
      <c r="F31" s="167"/>
    </row>
    <row r="32" spans="1:6" s="87" customFormat="1" x14ac:dyDescent="0.25">
      <c r="A32" s="157" t="s">
        <v>296</v>
      </c>
      <c r="B32" s="164" t="s">
        <v>297</v>
      </c>
      <c r="C32" s="165" t="s">
        <v>96</v>
      </c>
      <c r="D32" s="164" t="s">
        <v>298</v>
      </c>
      <c r="E32" s="166" t="s">
        <v>91</v>
      </c>
      <c r="F32" s="167"/>
    </row>
    <row r="33" spans="1:6" s="87" customFormat="1" ht="25" x14ac:dyDescent="0.25">
      <c r="A33" s="157" t="s">
        <v>296</v>
      </c>
      <c r="B33" s="164" t="s">
        <v>299</v>
      </c>
      <c r="C33" s="165" t="s">
        <v>97</v>
      </c>
      <c r="D33" s="164" t="s">
        <v>270</v>
      </c>
      <c r="E33" s="166" t="s">
        <v>91</v>
      </c>
      <c r="F33" s="167"/>
    </row>
    <row r="34" spans="1:6" s="87" customFormat="1" ht="25" x14ac:dyDescent="0.25">
      <c r="A34" s="157" t="s">
        <v>296</v>
      </c>
      <c r="B34" s="164" t="s">
        <v>300</v>
      </c>
      <c r="C34" s="165" t="s">
        <v>97</v>
      </c>
      <c r="D34" s="164" t="s">
        <v>301</v>
      </c>
      <c r="E34" s="166" t="s">
        <v>91</v>
      </c>
      <c r="F34" s="167"/>
    </row>
    <row r="35" spans="1:6" s="87" customFormat="1" ht="37.5" x14ac:dyDescent="0.25">
      <c r="A35" s="157" t="s">
        <v>296</v>
      </c>
      <c r="B35" s="164" t="s">
        <v>304</v>
      </c>
      <c r="C35" s="165" t="s">
        <v>97</v>
      </c>
      <c r="D35" s="164" t="s">
        <v>251</v>
      </c>
      <c r="E35" s="166" t="s">
        <v>91</v>
      </c>
      <c r="F35" s="167"/>
    </row>
    <row r="36" spans="1:6" s="87" customFormat="1" ht="25" x14ac:dyDescent="0.25">
      <c r="A36" s="157" t="s">
        <v>274</v>
      </c>
      <c r="B36" s="164" t="s">
        <v>275</v>
      </c>
      <c r="C36" s="165" t="s">
        <v>97</v>
      </c>
      <c r="D36" s="164" t="s">
        <v>276</v>
      </c>
      <c r="E36" s="166" t="s">
        <v>91</v>
      </c>
      <c r="F36" s="167"/>
    </row>
    <row r="37" spans="1:6" s="87" customFormat="1" x14ac:dyDescent="0.25">
      <c r="A37" s="157" t="s">
        <v>288</v>
      </c>
      <c r="B37" s="164" t="s">
        <v>289</v>
      </c>
      <c r="C37" s="165" t="s">
        <v>97</v>
      </c>
      <c r="D37" s="164" t="s">
        <v>290</v>
      </c>
      <c r="E37" s="166" t="s">
        <v>91</v>
      </c>
      <c r="F37" s="167"/>
    </row>
    <row r="38" spans="1:6" s="87" customFormat="1" x14ac:dyDescent="0.25">
      <c r="A38" s="157" t="s">
        <v>288</v>
      </c>
      <c r="B38" s="164" t="s">
        <v>308</v>
      </c>
      <c r="C38" s="165" t="s">
        <v>96</v>
      </c>
      <c r="D38" s="164" t="s">
        <v>309</v>
      </c>
      <c r="E38" s="166" t="s">
        <v>91</v>
      </c>
      <c r="F38" s="167"/>
    </row>
    <row r="39" spans="1:6" s="87" customFormat="1" ht="25" x14ac:dyDescent="0.25">
      <c r="A39" s="157" t="s">
        <v>288</v>
      </c>
      <c r="B39" s="164" t="s">
        <v>310</v>
      </c>
      <c r="C39" s="165" t="s">
        <v>97</v>
      </c>
      <c r="D39" s="164" t="s">
        <v>311</v>
      </c>
      <c r="E39" s="166" t="s">
        <v>91</v>
      </c>
      <c r="F39" s="167"/>
    </row>
    <row r="40" spans="1:6" s="87" customFormat="1" x14ac:dyDescent="0.25">
      <c r="A40" s="157" t="s">
        <v>268</v>
      </c>
      <c r="B40" s="164" t="s">
        <v>269</v>
      </c>
      <c r="C40" s="165" t="s">
        <v>97</v>
      </c>
      <c r="D40" s="164" t="s">
        <v>270</v>
      </c>
      <c r="E40" s="166" t="s">
        <v>91</v>
      </c>
      <c r="F40" s="167"/>
    </row>
    <row r="41" spans="1:6" s="87" customFormat="1" ht="25" x14ac:dyDescent="0.25">
      <c r="A41" s="157" t="s">
        <v>257</v>
      </c>
      <c r="B41" s="164" t="s">
        <v>291</v>
      </c>
      <c r="C41" s="165" t="s">
        <v>97</v>
      </c>
      <c r="D41" s="164" t="s">
        <v>292</v>
      </c>
      <c r="E41" s="166" t="s">
        <v>91</v>
      </c>
      <c r="F41" s="167"/>
    </row>
    <row r="42" spans="1:6" s="87" customFormat="1" x14ac:dyDescent="0.25">
      <c r="A42" s="157" t="s">
        <v>257</v>
      </c>
      <c r="B42" s="164" t="s">
        <v>258</v>
      </c>
      <c r="C42" s="165" t="s">
        <v>97</v>
      </c>
      <c r="D42" s="164" t="s">
        <v>248</v>
      </c>
      <c r="E42" s="166" t="s">
        <v>91</v>
      </c>
      <c r="F42" s="167"/>
    </row>
    <row r="43" spans="1:6" s="87" customFormat="1" x14ac:dyDescent="0.25">
      <c r="A43" s="157" t="s">
        <v>312</v>
      </c>
      <c r="B43" s="164" t="s">
        <v>313</v>
      </c>
      <c r="C43" s="165" t="s">
        <v>97</v>
      </c>
      <c r="D43" s="164" t="s">
        <v>314</v>
      </c>
      <c r="E43" s="166" t="s">
        <v>91</v>
      </c>
      <c r="F43" s="167"/>
    </row>
    <row r="44" spans="1:6" s="87" customFormat="1" x14ac:dyDescent="0.25">
      <c r="A44" s="157" t="s">
        <v>315</v>
      </c>
      <c r="B44" s="164" t="s">
        <v>316</v>
      </c>
      <c r="C44" s="165" t="s">
        <v>97</v>
      </c>
      <c r="D44" s="164" t="s">
        <v>317</v>
      </c>
      <c r="E44" s="166" t="s">
        <v>92</v>
      </c>
      <c r="F44" s="167"/>
    </row>
    <row r="45" spans="1:6" s="87" customFormat="1" x14ac:dyDescent="0.25">
      <c r="A45" s="157" t="s">
        <v>227</v>
      </c>
      <c r="B45" s="164" t="s">
        <v>318</v>
      </c>
      <c r="C45" s="165" t="s">
        <v>97</v>
      </c>
      <c r="D45" s="164" t="s">
        <v>319</v>
      </c>
      <c r="E45" s="166" t="s">
        <v>92</v>
      </c>
      <c r="F45" s="167"/>
    </row>
    <row r="46" spans="1:6" s="87" customFormat="1" ht="37.5" x14ac:dyDescent="0.25">
      <c r="A46" s="157" t="s">
        <v>227</v>
      </c>
      <c r="B46" s="164" t="s">
        <v>323</v>
      </c>
      <c r="C46" s="165" t="s">
        <v>97</v>
      </c>
      <c r="D46" s="164" t="s">
        <v>324</v>
      </c>
      <c r="E46" s="166" t="s">
        <v>92</v>
      </c>
      <c r="F46" s="167"/>
    </row>
    <row r="47" spans="1:6" s="87" customFormat="1" ht="25" x14ac:dyDescent="0.25">
      <c r="A47" s="157" t="s">
        <v>325</v>
      </c>
      <c r="B47" s="164" t="s">
        <v>343</v>
      </c>
      <c r="C47" s="165" t="s">
        <v>97</v>
      </c>
      <c r="D47" s="164" t="s">
        <v>326</v>
      </c>
      <c r="E47" s="166" t="s">
        <v>91</v>
      </c>
      <c r="F47" s="167"/>
    </row>
    <row r="48" spans="1:6" s="87" customFormat="1" ht="37.5" x14ac:dyDescent="0.25">
      <c r="A48" s="157" t="s">
        <v>333</v>
      </c>
      <c r="B48" s="164" t="s">
        <v>335</v>
      </c>
      <c r="C48" s="165" t="s">
        <v>96</v>
      </c>
      <c r="D48" s="164" t="s">
        <v>334</v>
      </c>
      <c r="E48" s="166" t="s">
        <v>91</v>
      </c>
      <c r="F48" s="167"/>
    </row>
    <row r="49" spans="1:7" s="87" customFormat="1" ht="25" x14ac:dyDescent="0.25">
      <c r="A49" s="157" t="s">
        <v>330</v>
      </c>
      <c r="B49" s="164" t="s">
        <v>332</v>
      </c>
      <c r="C49" s="165" t="s">
        <v>97</v>
      </c>
      <c r="D49" s="164" t="s">
        <v>331</v>
      </c>
      <c r="E49" s="166" t="s">
        <v>91</v>
      </c>
      <c r="F49" s="167"/>
    </row>
    <row r="50" spans="1:7" s="87" customFormat="1" ht="25" x14ac:dyDescent="0.25">
      <c r="A50" s="157" t="s">
        <v>320</v>
      </c>
      <c r="B50" s="164" t="s">
        <v>321</v>
      </c>
      <c r="C50" s="165" t="s">
        <v>97</v>
      </c>
      <c r="D50" s="164" t="s">
        <v>322</v>
      </c>
      <c r="E50" s="166" t="s">
        <v>91</v>
      </c>
      <c r="F50" s="167"/>
    </row>
    <row r="51" spans="1:7" s="87" customFormat="1" ht="25" x14ac:dyDescent="0.25">
      <c r="A51" s="157" t="s">
        <v>327</v>
      </c>
      <c r="B51" s="164" t="s">
        <v>328</v>
      </c>
      <c r="C51" s="165" t="s">
        <v>97</v>
      </c>
      <c r="D51" s="164" t="s">
        <v>329</v>
      </c>
      <c r="E51" s="166" t="s">
        <v>91</v>
      </c>
      <c r="F51" s="167"/>
    </row>
    <row r="52" spans="1:7" s="87" customFormat="1" x14ac:dyDescent="0.25">
      <c r="A52" s="157"/>
      <c r="B52" s="164"/>
      <c r="C52" s="165"/>
      <c r="D52" s="164"/>
      <c r="E52" s="166"/>
      <c r="F52" s="167"/>
    </row>
    <row r="53" spans="1:7" s="87" customFormat="1" x14ac:dyDescent="0.25">
      <c r="A53" s="157"/>
      <c r="B53" s="164"/>
      <c r="C53" s="165"/>
      <c r="D53" s="164"/>
      <c r="E53" s="166"/>
      <c r="F53" s="167"/>
    </row>
    <row r="54" spans="1:7" s="87" customFormat="1" x14ac:dyDescent="0.25">
      <c r="A54" s="157"/>
      <c r="B54" s="164"/>
      <c r="C54" s="165"/>
      <c r="D54" s="164"/>
      <c r="E54" s="166"/>
      <c r="F54" s="167"/>
    </row>
    <row r="55" spans="1:7" s="87" customFormat="1" hidden="1" x14ac:dyDescent="0.25">
      <c r="A55" s="133"/>
      <c r="B55" s="138"/>
      <c r="C55" s="140"/>
      <c r="D55" s="138"/>
      <c r="E55" s="141"/>
      <c r="F55" s="139"/>
    </row>
    <row r="56" spans="1:7" ht="34.5" customHeight="1" x14ac:dyDescent="0.25">
      <c r="A56" s="152" t="s">
        <v>162</v>
      </c>
      <c r="B56" s="153" t="s">
        <v>163</v>
      </c>
      <c r="C56" s="154">
        <f>C57+C58</f>
        <v>40</v>
      </c>
      <c r="D56" s="155" t="str">
        <f>IF(SUBTOTAL(3,C11:C55)=SUBTOTAL(103,C11:C55),'Summary and sign-off'!$A$48,'Summary and sign-off'!$A$49)</f>
        <v>Check - there are no hidden rows with data</v>
      </c>
      <c r="E56" s="176" t="str">
        <f>IF('Summary and sign-off'!F60='Summary and sign-off'!F54,'Summary and sign-off'!A52,'Summary and sign-off'!A50)</f>
        <v>Check - each entry provides sufficient information</v>
      </c>
      <c r="F56" s="176"/>
      <c r="G56" s="87"/>
    </row>
    <row r="57" spans="1:7" ht="25.5" customHeight="1" x14ac:dyDescent="0.35">
      <c r="A57" s="89"/>
      <c r="B57" s="90" t="s">
        <v>96</v>
      </c>
      <c r="C57" s="91">
        <f>COUNTIF(C11:C55,'Summary and sign-off'!A45)</f>
        <v>8</v>
      </c>
      <c r="D57" s="17"/>
      <c r="E57" s="18"/>
      <c r="F57" s="19"/>
    </row>
    <row r="58" spans="1:7" ht="25.5" customHeight="1" x14ac:dyDescent="0.35">
      <c r="A58" s="89"/>
      <c r="B58" s="90" t="s">
        <v>97</v>
      </c>
      <c r="C58" s="91">
        <f>COUNTIF(C11:C55,'Summary and sign-off'!A46)</f>
        <v>32</v>
      </c>
      <c r="D58" s="17"/>
      <c r="E58" s="18"/>
      <c r="F58" s="19"/>
    </row>
    <row r="59" spans="1:7" ht="13" x14ac:dyDescent="0.3">
      <c r="A59" s="20"/>
      <c r="B59" s="21"/>
      <c r="C59" s="20"/>
      <c r="D59" s="22"/>
      <c r="E59" s="22"/>
      <c r="F59" s="20"/>
    </row>
    <row r="60" spans="1:7" ht="13" x14ac:dyDescent="0.3">
      <c r="A60" s="21" t="s">
        <v>152</v>
      </c>
      <c r="B60" s="21"/>
      <c r="C60" s="21"/>
      <c r="D60" s="21"/>
      <c r="E60" s="21"/>
      <c r="F60" s="21"/>
    </row>
    <row r="61" spans="1:7" ht="12.65" customHeight="1" x14ac:dyDescent="0.25">
      <c r="A61" s="23" t="s">
        <v>131</v>
      </c>
      <c r="B61" s="20"/>
      <c r="C61" s="20"/>
      <c r="D61" s="20"/>
      <c r="E61" s="20"/>
      <c r="F61" s="24"/>
    </row>
    <row r="62" spans="1:7" ht="13" x14ac:dyDescent="0.3">
      <c r="A62" s="23" t="s">
        <v>79</v>
      </c>
      <c r="B62" s="25"/>
      <c r="C62" s="26"/>
      <c r="D62" s="26"/>
      <c r="E62" s="26"/>
      <c r="F62" s="27"/>
    </row>
    <row r="63" spans="1:7" ht="13" x14ac:dyDescent="0.3">
      <c r="A63" s="23" t="s">
        <v>164</v>
      </c>
      <c r="B63" s="28"/>
      <c r="C63" s="28"/>
      <c r="D63" s="28"/>
      <c r="E63" s="28"/>
      <c r="F63" s="28"/>
    </row>
    <row r="64" spans="1:7" ht="12.75" customHeight="1" x14ac:dyDescent="0.25">
      <c r="A64" s="23" t="s">
        <v>165</v>
      </c>
      <c r="B64" s="20"/>
      <c r="C64" s="20"/>
      <c r="D64" s="20"/>
      <c r="E64" s="20"/>
      <c r="F64" s="20"/>
    </row>
    <row r="65" spans="1:6" ht="13" customHeight="1" x14ac:dyDescent="0.25">
      <c r="A65" s="29" t="s">
        <v>166</v>
      </c>
      <c r="B65" s="30"/>
      <c r="C65" s="30"/>
      <c r="D65" s="30"/>
      <c r="E65" s="30"/>
      <c r="F65" s="30"/>
    </row>
    <row r="66" spans="1:6" x14ac:dyDescent="0.25">
      <c r="A66" s="31" t="s">
        <v>167</v>
      </c>
      <c r="B66" s="32"/>
      <c r="C66" s="27"/>
      <c r="D66" s="27"/>
      <c r="E66" s="27"/>
      <c r="F66" s="27"/>
    </row>
    <row r="67" spans="1:6" ht="12.75" customHeight="1" x14ac:dyDescent="0.25">
      <c r="A67" s="31" t="s">
        <v>146</v>
      </c>
      <c r="B67" s="23"/>
      <c r="C67" s="33"/>
      <c r="D67" s="33"/>
      <c r="E67" s="33"/>
      <c r="F67" s="33"/>
    </row>
    <row r="68" spans="1:6" ht="12.75" customHeight="1" x14ac:dyDescent="0.25">
      <c r="A68" s="23"/>
      <c r="B68" s="23"/>
      <c r="C68" s="33"/>
      <c r="D68" s="33"/>
      <c r="E68" s="33"/>
      <c r="F68" s="33"/>
    </row>
    <row r="69" spans="1:6" ht="12.75" hidden="1" customHeight="1" x14ac:dyDescent="0.25">
      <c r="A69" s="23"/>
      <c r="B69" s="23"/>
      <c r="C69" s="33"/>
      <c r="D69" s="33"/>
      <c r="E69" s="33"/>
      <c r="F69" s="33"/>
    </row>
    <row r="72" spans="1:6" ht="13" hidden="1" x14ac:dyDescent="0.3">
      <c r="A72" s="21"/>
      <c r="B72" s="21"/>
      <c r="C72" s="21"/>
      <c r="D72" s="21"/>
      <c r="E72" s="21"/>
      <c r="F72" s="21"/>
    </row>
    <row r="73" spans="1:6" ht="13" hidden="1" x14ac:dyDescent="0.3">
      <c r="A73" s="21"/>
      <c r="B73" s="21"/>
      <c r="C73" s="21"/>
      <c r="D73" s="21"/>
      <c r="E73" s="21"/>
      <c r="F73" s="21"/>
    </row>
    <row r="74" spans="1:6" ht="13" hidden="1" x14ac:dyDescent="0.3">
      <c r="A74" s="21"/>
      <c r="B74" s="21"/>
      <c r="C74" s="21"/>
      <c r="D74" s="21"/>
      <c r="E74" s="21"/>
      <c r="F74" s="21"/>
    </row>
    <row r="75" spans="1:6" ht="13" hidden="1" x14ac:dyDescent="0.3">
      <c r="A75" s="21"/>
      <c r="B75" s="21"/>
      <c r="C75" s="21"/>
      <c r="D75" s="21"/>
      <c r="E75" s="21"/>
      <c r="F75" s="21"/>
    </row>
    <row r="76" spans="1:6" ht="13" hidden="1" x14ac:dyDescent="0.3">
      <c r="A76" s="21"/>
      <c r="B76" s="21"/>
      <c r="C76" s="21"/>
      <c r="D76" s="21"/>
      <c r="E76" s="21"/>
      <c r="F76" s="21"/>
    </row>
    <row r="97" x14ac:dyDescent="0.25"/>
    <row r="98" x14ac:dyDescent="0.25"/>
  </sheetData>
  <sheetProtection sheet="1" formatCells="0" insertRows="0" deleteRows="0"/>
  <dataConsolidate/>
  <mergeCells count="10">
    <mergeCell ref="E56:F56"/>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55"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A14 A15 A16 A17 A18:A19 A20:A41 A42:A49 A28:A41 A50 A51:A53 A54"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Header>&amp;C&amp;"Verdana"&amp;8&amp;K000000[UNCLASSIFIED]&amp;1#</oddHeader>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C11:C55</xm:sqref>
        </x14:dataValidation>
        <x14:dataValidation type="list" errorStyle="information" operator="greaterThan" allowBlank="1" showInputMessage="1" prompt="Provide specific $ value if possible" xr:uid="{00000000-0002-0000-0500-000003000000}">
          <x14:formula1>
            <xm:f>'Summary and sign-off'!$A$39:$A$44</xm:f>
          </x14:formula1>
          <xm:sqref>E11:E55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FFE90D2B63D7489DA261AFB849A503" ma:contentTypeVersion="10" ma:contentTypeDescription="Create a new document." ma:contentTypeScope="" ma:versionID="263855b5d15cdf3d62c13a370121edf5">
  <xsd:schema xmlns:xsd="http://www.w3.org/2001/XMLSchema" xmlns:xs="http://www.w3.org/2001/XMLSchema" xmlns:p="http://schemas.microsoft.com/office/2006/metadata/properties" xmlns:ns3="d1373b27-f08c-4020-9b88-27faa378de0f" targetNamespace="http://schemas.microsoft.com/office/2006/metadata/properties" ma:root="true" ma:fieldsID="7e0d1b1806456b2bd4ba11922bfb0ca9" ns3:_="">
    <xsd:import namespace="d1373b27-f08c-4020-9b88-27faa378de0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373b27-f08c-4020-9b88-27faa378d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79D7F4-D0D7-4BCB-BBEA-E7C37A64913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1373b27-f08c-4020-9b88-27faa378de0f"/>
    <ds:schemaRef ds:uri="http://www.w3.org/XML/1998/namespace"/>
    <ds:schemaRef ds:uri="http://purl.org/dc/dcmitype/"/>
  </ds:schemaRefs>
</ds:datastoreItem>
</file>

<file path=customXml/itemProps2.xml><?xml version="1.0" encoding="utf-8"?>
<ds:datastoreItem xmlns:ds="http://schemas.openxmlformats.org/officeDocument/2006/customXml" ds:itemID="{A0B06FA2-0981-4922-A2CD-741EF74CEE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373b27-f08c-4020-9b88-27faa378de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Brian Bond</cp:lastModifiedBy>
  <cp:revision/>
  <dcterms:created xsi:type="dcterms:W3CDTF">2010-10-17T20:59:02Z</dcterms:created>
  <dcterms:modified xsi:type="dcterms:W3CDTF">2021-07-28T00:03:59Z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0x01010050FFE90D2B63D7489DA261AFB849A503</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y fmtid="{D5CDD505-2E9C-101B-9397-08002B2CF9AE}" pid="11" name="MSIP_Label_a4f106f2-aad1-42d5-aa61-96837420719b_Enabled">
    <vt:lpwstr>true</vt:lpwstr>
  </property>
  <property fmtid="{D5CDD505-2E9C-101B-9397-08002B2CF9AE}" pid="12" name="MSIP_Label_a4f106f2-aad1-42d5-aa61-96837420719b_SetDate">
    <vt:lpwstr>2021-07-28T00:03:41Z</vt:lpwstr>
  </property>
  <property fmtid="{D5CDD505-2E9C-101B-9397-08002B2CF9AE}" pid="13" name="MSIP_Label_a4f106f2-aad1-42d5-aa61-96837420719b_Method">
    <vt:lpwstr>Privileged</vt:lpwstr>
  </property>
  <property fmtid="{D5CDD505-2E9C-101B-9397-08002B2CF9AE}" pid="14" name="MSIP_Label_a4f106f2-aad1-42d5-aa61-96837420719b_Name">
    <vt:lpwstr>a4f106f2-aad1-42d5-aa61-96837420719b</vt:lpwstr>
  </property>
  <property fmtid="{D5CDD505-2E9C-101B-9397-08002B2CF9AE}" pid="15" name="MSIP_Label_a4f106f2-aad1-42d5-aa61-96837420719b_SiteId">
    <vt:lpwstr>fb39e3e9-23a9-404e-93a2-b42a87d94f35</vt:lpwstr>
  </property>
  <property fmtid="{D5CDD505-2E9C-101B-9397-08002B2CF9AE}" pid="16" name="MSIP_Label_a4f106f2-aad1-42d5-aa61-96837420719b_ActionId">
    <vt:lpwstr>db003238-64de-4f1f-b70a-672b4291a913</vt:lpwstr>
  </property>
  <property fmtid="{D5CDD505-2E9C-101B-9397-08002B2CF9AE}" pid="17" name="MSIP_Label_a4f106f2-aad1-42d5-aa61-96837420719b_ContentBits">
    <vt:lpwstr>1</vt:lpwstr>
  </property>
</Properties>
</file>