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irnz-my.sharepoint.com/personal/brian_bond_ird_govt_nz/Documents/Desktop/Content/CIR expenses/"/>
    </mc:Choice>
  </mc:AlternateContent>
  <xr:revisionPtr revIDLastSave="0" documentId="8_{C6244201-FEB2-411F-8EAE-7C716EED8294}" xr6:coauthVersionLast="47" xr6:coauthVersionMax="47" xr10:uidLastSave="{00000000-0000-0000-0000-000000000000}"/>
  <bookViews>
    <workbookView xWindow="2868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benefits'!$A$1:$F$42</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4" l="1"/>
  <c r="C25" i="3"/>
  <c r="C25" i="2"/>
  <c r="C30" i="1"/>
  <c r="C44" i="1"/>
  <c r="C16" i="1"/>
  <c r="B6" i="13" l="1"/>
  <c r="E60" i="13"/>
  <c r="C60" i="13"/>
  <c r="C33" i="4"/>
  <c r="C32" i="4"/>
  <c r="B60" i="13" l="1"/>
  <c r="B59" i="13"/>
  <c r="D59" i="13"/>
  <c r="B58" i="13"/>
  <c r="D58" i="13"/>
  <c r="D57" i="13"/>
  <c r="B57" i="13"/>
  <c r="D56" i="13"/>
  <c r="B56" i="13"/>
  <c r="D55" i="13"/>
  <c r="B55" i="13"/>
  <c r="B2" i="4"/>
  <c r="B3" i="4"/>
  <c r="B2" i="3"/>
  <c r="B3" i="3"/>
  <c r="B2" i="2"/>
  <c r="B3" i="2"/>
  <c r="B2" i="1"/>
  <c r="B3" i="1"/>
  <c r="F58" i="13" l="1"/>
  <c r="D25" i="2" s="1"/>
  <c r="F60" i="13"/>
  <c r="E31" i="4" s="1"/>
  <c r="F59" i="13"/>
  <c r="D25" i="3" s="1"/>
  <c r="F57" i="13"/>
  <c r="D44" i="1" s="1"/>
  <c r="F56" i="13"/>
  <c r="D30" i="1" s="1"/>
  <c r="F55" i="13"/>
  <c r="D16" i="1" s="1"/>
  <c r="C13" i="13"/>
  <c r="C12" i="13"/>
  <c r="C11" i="13"/>
  <c r="C16" i="13" l="1"/>
  <c r="C17" i="13"/>
  <c r="B5" i="4" l="1"/>
  <c r="B4" i="4"/>
  <c r="B5" i="3"/>
  <c r="B4" i="3"/>
  <c r="B5" i="2"/>
  <c r="B4" i="2"/>
  <c r="B5" i="1"/>
  <c r="B4" i="1"/>
  <c r="C15" i="13" l="1"/>
  <c r="F12" i="13" l="1"/>
  <c r="C31" i="4"/>
  <c r="F11" i="13" s="1"/>
  <c r="F13" i="13" l="1"/>
  <c r="B44" i="1"/>
  <c r="B17" i="13" s="1"/>
  <c r="B30" i="1"/>
  <c r="B16" i="13" s="1"/>
  <c r="B16" i="1"/>
  <c r="B15" i="13" s="1"/>
  <c r="B25" i="3" l="1"/>
  <c r="B13" i="13" s="1"/>
  <c r="B25" i="2"/>
  <c r="B12" i="13" s="1"/>
  <c r="B11" i="13" l="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<sst xmlns="http://schemas.openxmlformats.org/spreadsheetml/2006/main" count="347" uniqueCount="250">
  <si>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</si>
  <si>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</si>
  <si>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</si>
  <si>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</si>
  <si>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</si>
  <si>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</si>
  <si>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</si>
  <si>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</si>
  <si>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</si>
  <si>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</si>
  <si>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</si>
  <si>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</si>
  <si>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</si>
  <si>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</si>
  <si>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</si>
  <si>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</si>
  <si>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</si>
  <si>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</si>
  <si>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</si>
  <si>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</si>
  <si>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</si>
  <si>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</si>
  <si>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</si>
  <si>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</si>
  <si>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</si>
  <si>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</si>
  <si>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</si>
  <si>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</si>
  <si>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</si>
  <si>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</si>
  <si>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</si>
  <si>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</si>
  <si>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</si>
  <si>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</si>
  <si>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</si>
  <si>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</si>
  <si>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</si>
  <si>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</si>
  <si>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</si>
  <si>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</si>
  <si>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</si>
  <si>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</si>
  <si>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</si>
  <si>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</si>
  <si>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</si>
  <si>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</si>
  <si>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</si>
  <si>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</si>
  <si>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</si>
  <si>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</si>
  <si>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</si>
  <si>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</si>
  <si>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</si>
  <si>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</si>
  <si>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</si>
  <si>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</si>
  <si>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</si>
  <si>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</si>
  <si>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</si>
  <si>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</si>
  <si>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</si>
  <si>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</si>
  <si>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</si>
  <si>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</si>
  <si>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</si>
  <si>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</si>
  <si>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</si>
  <si>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</si>
  <si>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</si>
  <si>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</si>
  <si>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</si>
  <si>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</si>
  <si>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</si>
  <si>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</si>
  <si>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</si>
  <si>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</si>
  <si>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</si>
  <si>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</si>
  <si>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</si>
  <si>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</si>
  <si>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</si>
  <si>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</si>
  <si>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</si>
  <si>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</si>
  <si>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</si>
  <si>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</si>
  <si>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</si>
  <si>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</si>
  <si>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</si>
  <si>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</si>
  <si>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</si>
  <si>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</si>
  <si>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</si>
  <si>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</si>
  <si>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</si>
  <si>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</si>
  <si>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</si>
  <si>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</si>
  <si>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</si>
  <si>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</si>
  <si>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</si>
  <si>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</si>
  <si>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</si>
  <si>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</si>
  <si>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</si>
  <si>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</si>
  <si>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</si>
  <si>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</si>
  <si>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</si>
  <si>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</si>
  <si>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</si>
  <si>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</si>
  <si>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</si>
  <si>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</si>
  <si>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</si>
  <si>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</si>
  <si>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</si>
  <si>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</si>
  <si>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</si>
  <si>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</si>
  <si>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</si>
  <si>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</si>
  <si>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</si>
  <si>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</si>
  <si>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</si>
  <si>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</si>
  <si>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</si>
  <si>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</si>
  <si>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</si>
  <si>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</si>
  <si>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</si>
  <si>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</si>
  <si>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</si>
  <si>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</si>
  <si>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</si>
  <si>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</si>
  <si>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</si>
  <si>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</si>
  <si>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</si>
  <si>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</si>
  <si>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</si>
  <si>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</si>
  <si>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</si>
  <si>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</si>
  <si>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</si>
  <si>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</si>
  <si>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</si>
  <si>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</si>
  <si>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</si>
  <si>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</si>
  <si>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</si>
  <si>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</si>
  <si>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</si>
  <si>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</si>
  <si>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</si>
  <si>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</si>
  <si>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</si>
  <si>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</si>
  <si>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</si>
  <si>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</si>
  <si>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</si>
  <si>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</si>
  <si>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</si>
  <si>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</si>
  <si>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</si>
  <si>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</si>
  <si>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</si>
  <si>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</si>
  <si>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</si>
  <si>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Inland Revenue</t>
  </si>
  <si>
    <t>Naomi Ferguson</t>
  </si>
  <si>
    <t>Subscription - Trans Tasman Newsletter</t>
  </si>
  <si>
    <t>Subscription</t>
  </si>
  <si>
    <t>-</t>
  </si>
  <si>
    <t>27.07.21-01.08.21</t>
  </si>
  <si>
    <t>Executive Leadership Team Away Day (Manukau IR Office); Site Visit: IR Tauranga Office; Office Visit: IR Rotorua Office; Speaker: Bookkeepers Conference (Rotorua)</t>
  </si>
  <si>
    <t>Accommodation and meals</t>
  </si>
  <si>
    <t>Auckland</t>
  </si>
  <si>
    <t>01.09.21</t>
  </si>
  <si>
    <t>22.07.21</t>
  </si>
  <si>
    <t>Development</t>
  </si>
  <si>
    <t>Te Reo and Tikanga Training (Level 1: 8 week course and Level 2: 8 week course)</t>
  </si>
  <si>
    <t>Wellington &amp; Rotorua</t>
  </si>
  <si>
    <t>Taxis (x2) and shuttle for Executive Leadership Team</t>
  </si>
  <si>
    <t>24.05.22-25.05.22</t>
  </si>
  <si>
    <t>Speaker: IR TaxPro Conference (Christchurch)</t>
  </si>
  <si>
    <t>Flights</t>
  </si>
  <si>
    <t>Wellington - Christchurch</t>
  </si>
  <si>
    <t>Accommodation</t>
  </si>
  <si>
    <t>Christchurch</t>
  </si>
  <si>
    <t>14.06.22-17.06.22</t>
  </si>
  <si>
    <t>Speaker: International Fiscal Association Conference; Dinner with Tax Advisory Group</t>
  </si>
  <si>
    <t>Wellington - Queenstown</t>
  </si>
  <si>
    <t xml:space="preserve">Accommodation </t>
  </si>
  <si>
    <t>Queenstown</t>
  </si>
  <si>
    <t>No hospitality offered</t>
  </si>
  <si>
    <t>18.05.22</t>
  </si>
  <si>
    <t>Executive Leadership Team Away Day (Boomrock, Ohariu); catering morning tea, lunch and dinner; shuttle pick up from IR Wellington Office to Venue and Return)</t>
  </si>
  <si>
    <t>Venue, morning tea, lunch, dinner, shuttle pick up and drop off (10 people)</t>
  </si>
  <si>
    <t>Ohariu</t>
  </si>
  <si>
    <t>06.07.21</t>
  </si>
  <si>
    <t>Matariki Korero &amp; Kai</t>
  </si>
  <si>
    <t>Spark</t>
  </si>
  <si>
    <t>07.07.21</t>
  </si>
  <si>
    <t>2020 Stocktake of Gender, Maori, Pacific, and Ethnic Representation on Public Sector Boards and Committees Launch</t>
  </si>
  <si>
    <t>Ministry for Women, Ministry for Pacific Peoples &amp; Office of Ethnic Communities</t>
  </si>
  <si>
    <t>08.11.21</t>
  </si>
  <si>
    <t>Public Service Day Awards</t>
  </si>
  <si>
    <t>Taxis (x2)</t>
  </si>
  <si>
    <t>Wellington</t>
  </si>
  <si>
    <t>28.07.21</t>
  </si>
  <si>
    <t>Govt Health and Safety Lead Chief Executive Breakfast Forum</t>
  </si>
  <si>
    <t>Ministry of Primary Industries</t>
  </si>
  <si>
    <t>02.08.21</t>
  </si>
  <si>
    <t>What good looks like: Lessons for public sector organisations</t>
  </si>
  <si>
    <t>Office of the Auditor-General</t>
  </si>
  <si>
    <t>19.08.21</t>
  </si>
  <si>
    <t>Protecting New Zealand against Cybercrime Breakfast</t>
  </si>
  <si>
    <t>ASB</t>
  </si>
  <si>
    <t>24.08.21</t>
  </si>
  <si>
    <t>Women in Business interactive Q&amp;A session and luncheon</t>
  </si>
  <si>
    <t>KPMG</t>
  </si>
  <si>
    <t>03.09.21 or 20.09.21</t>
  </si>
  <si>
    <t>Women's CEO lunch hosted by Angela Mentis, CEO BNZ</t>
  </si>
  <si>
    <t>Deloitte</t>
  </si>
  <si>
    <t>14.09.21</t>
  </si>
  <si>
    <t>Mood of the Boardroom Launch Breakfast from Fran O'Sullivan</t>
  </si>
  <si>
    <t>New Zealand Media &amp; Entertainment</t>
  </si>
  <si>
    <t>16.09.21</t>
  </si>
  <si>
    <t>Te Hāpai Hapori | Spirit of Service Awards</t>
  </si>
  <si>
    <t>Public Services Commission</t>
  </si>
  <si>
    <t>Transformation Metrics that Matter Executive Roundtable Discussion</t>
  </si>
  <si>
    <t>Trans Tasman Business Circle</t>
  </si>
  <si>
    <t>12.10.21</t>
  </si>
  <si>
    <t>Cocktail evening feat Debbie Power (CE MSD) (rescheduled from 30 June 2021)</t>
  </si>
  <si>
    <t>Business Circle</t>
  </si>
  <si>
    <t>14.12.21</t>
  </si>
  <si>
    <t>Air NZ Parliamentary Reception Invitation</t>
  </si>
  <si>
    <t>Air New Zealand</t>
  </si>
  <si>
    <t>07.12.21</t>
  </si>
  <si>
    <t>Dinner - Shed 5</t>
  </si>
  <si>
    <t>Murray Jack &amp; Marcel van den Assum</t>
  </si>
  <si>
    <t>15.12.21</t>
  </si>
  <si>
    <t>Government Lunch at the Innovate NZ Showcase</t>
  </si>
  <si>
    <t>Innovate NZ - Public Sector Network</t>
  </si>
  <si>
    <t>17.12.21</t>
  </si>
  <si>
    <t>Reflections on 30 years of tax reform - lessons from history - Policy Forum</t>
  </si>
  <si>
    <t>John Shewan, The Tax Policy Charitable Trust</t>
  </si>
  <si>
    <t>Meal</t>
  </si>
  <si>
    <t>This disclosure has been approved by the Nick Bradley, Chief Financial Officer on 1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</si>
</sst>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&amp;C&amp;"Verdana"&amp;8&amp;K000000[UNCLASSIFIED]&amp;1#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5" sqref="B5:F5"/>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2" t="s">
        <v>51</v>
      </c>
      <c r="B1" s="172"/>
      <c r="C1" s="172"/>
      <c r="D1" s="172"/>
      <c r="E1" s="172"/>
      <c r="F1" s="172"/>
      <c r="G1" s="46"/>
      <c r="H1" s="46"/>
      <c r="I1" s="46"/>
      <c r="J1" s="46"/>
      <c r="K1" s="46"/>
    </row>
    <row r="2" spans="1:11" ht="21" customHeight="1" x14ac:dyDescent="0.2">
      <c r="A2" s="4" t="s">
        <v>52</v>
      </c>
      <c r="B2" s="173" t="s">
        <v>169</v>
      </c>
      <c r="C2" s="173"/>
      <c r="D2" s="173"/>
      <c r="E2" s="173"/>
      <c r="F2" s="173"/>
      <c r="G2" s="46"/>
      <c r="H2" s="46"/>
      <c r="I2" s="46"/>
      <c r="J2" s="46"/>
      <c r="K2" s="46"/>
    </row>
    <row r="3" spans="1:11" ht="21" customHeight="1" x14ac:dyDescent="0.2">
      <c r="A3" s="4" t="s">
        <v>53</v>
      </c>
      <c r="B3" s="173" t="s">
        <v>170</v>
      </c>
      <c r="C3" s="173"/>
      <c r="D3" s="173"/>
      <c r="E3" s="173"/>
      <c r="F3" s="173"/>
      <c r="G3" s="46"/>
      <c r="H3" s="46"/>
      <c r="I3" s="46"/>
      <c r="J3" s="46"/>
      <c r="K3" s="46"/>
    </row>
    <row r="4" spans="1:11" ht="21" customHeight="1" x14ac:dyDescent="0.2">
      <c r="A4" s="4" t="s">
        <v>54</v>
      </c>
      <c r="B4" s="174">
        <v>44378</v>
      </c>
      <c r="C4" s="174"/>
      <c r="D4" s="174"/>
      <c r="E4" s="174"/>
      <c r="F4" s="174"/>
      <c r="G4" s="46"/>
      <c r="H4" s="46"/>
      <c r="I4" s="46"/>
      <c r="J4" s="46"/>
      <c r="K4" s="46"/>
    </row>
    <row r="5" spans="1:11" ht="21" customHeight="1" x14ac:dyDescent="0.2">
      <c r="A5" s="4" t="s">
        <v>55</v>
      </c>
      <c r="B5" s="174">
        <v>44708</v>
      </c>
      <c r="C5" s="174"/>
      <c r="D5" s="174"/>
      <c r="E5" s="174"/>
      <c r="F5" s="174"/>
      <c r="G5" s="46"/>
      <c r="H5" s="46"/>
      <c r="I5" s="46"/>
      <c r="J5" s="46"/>
      <c r="K5" s="46"/>
    </row>
    <row r="6" spans="1:11" ht="21" customHeight="1" x14ac:dyDescent="0.2">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
      <c r="A7" s="4" t="s">
        <v>57</v>
      </c>
      <c r="B7" s="170" t="s">
        <v>89</v>
      </c>
      <c r="C7" s="170"/>
      <c r="D7" s="170"/>
      <c r="E7" s="170"/>
      <c r="F7" s="170"/>
      <c r="G7" s="34"/>
      <c r="H7" s="46"/>
      <c r="I7" s="46"/>
      <c r="J7" s="46"/>
      <c r="K7" s="46"/>
    </row>
    <row r="8" spans="1:11" ht="21" customHeight="1" x14ac:dyDescent="0.2">
      <c r="A8" s="4" t="s">
        <v>59</v>
      </c>
      <c r="B8" s="170" t="s">
        <v>249</v>
      </c>
      <c r="C8" s="170"/>
      <c r="D8" s="170"/>
      <c r="E8" s="170"/>
      <c r="F8" s="170"/>
      <c r="G8" s="34"/>
      <c r="H8" s="46"/>
      <c r="I8" s="46"/>
      <c r="J8" s="46"/>
      <c r="K8" s="46"/>
    </row>
    <row r="9" spans="1:11" ht="66.75" customHeight="1" x14ac:dyDescent="0.2">
      <c r="A9" s="169" t="s">
        <v>60</v>
      </c>
      <c r="B9" s="169"/>
      <c r="C9" s="169"/>
      <c r="D9" s="169"/>
      <c r="E9" s="169"/>
      <c r="F9" s="169"/>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6598.7199999999993</v>
      </c>
      <c r="C11" s="102" t="str">
        <f>IF(Travel!B6="",A34,Travel!B6)</f>
        <v>Figures include GST (where applicable)</v>
      </c>
      <c r="D11" s="8"/>
      <c r="E11" s="10" t="s">
        <v>66</v>
      </c>
      <c r="F11" s="56">
        <f>'Gifts and benefits'!C31</f>
        <v>15</v>
      </c>
      <c r="G11" s="47"/>
      <c r="H11" s="47"/>
      <c r="I11" s="47"/>
      <c r="J11" s="47"/>
      <c r="K11" s="47"/>
    </row>
    <row r="12" spans="1:11" ht="27.75" customHeight="1" x14ac:dyDescent="0.2">
      <c r="A12" s="10" t="s">
        <v>24</v>
      </c>
      <c r="B12" s="94">
        <f>Hospitality!B25</f>
        <v>0</v>
      </c>
      <c r="C12" s="102" t="str">
        <f>IF(Hospitality!B6="",A34,Hospitality!B6)</f>
        <v>Figures include GST (where applicable)</v>
      </c>
      <c r="D12" s="8"/>
      <c r="E12" s="10" t="s">
        <v>67</v>
      </c>
      <c r="F12" s="56">
        <f>'Gifts and benefits'!C32</f>
        <v>5</v>
      </c>
      <c r="G12" s="47"/>
      <c r="H12" s="47"/>
      <c r="I12" s="47"/>
      <c r="J12" s="47"/>
      <c r="K12" s="47"/>
    </row>
    <row r="13" spans="1:11" ht="27.75" customHeight="1" x14ac:dyDescent="0.2">
      <c r="A13" s="10" t="s">
        <v>68</v>
      </c>
      <c r="B13" s="94">
        <f>'All other expenses'!B25</f>
        <v>1080</v>
      </c>
      <c r="C13" s="102" t="str">
        <f>IF('All other expenses'!B6="",A34,'All other expenses'!B6)</f>
        <v>Figures include GST (where applicable)</v>
      </c>
      <c r="D13" s="8"/>
      <c r="E13" s="10" t="s">
        <v>69</v>
      </c>
      <c r="F13" s="56">
        <f>'Gifts and benefits'!C33</f>
        <v>10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Travel!B16</f>
        <v>0</v>
      </c>
      <c r="C15" s="104" t="str">
        <f>C11</f>
        <v>Figures include GST (where applicable)</v>
      </c>
      <c r="D15" s="8"/>
      <c r="E15" s="8"/>
      <c r="F15" s="58"/>
      <c r="G15" s="46"/>
      <c r="H15" s="46"/>
      <c r="I15" s="46"/>
      <c r="J15" s="46"/>
      <c r="K15" s="46"/>
    </row>
    <row r="16" spans="1:11" ht="27.75" customHeight="1" x14ac:dyDescent="0.2">
      <c r="A16" s="11" t="s">
        <v>71</v>
      </c>
      <c r="B16" s="96">
        <f>Travel!B30</f>
        <v>6518.2199999999993</v>
      </c>
      <c r="C16" s="104" t="str">
        <f>C11</f>
        <v>Figures include GST (where applicable)</v>
      </c>
      <c r="D16" s="59"/>
      <c r="E16" s="8"/>
      <c r="F16" s="60"/>
      <c r="G16" s="46"/>
      <c r="H16" s="46"/>
      <c r="I16" s="46"/>
      <c r="J16" s="46"/>
      <c r="K16" s="46"/>
    </row>
    <row r="17" spans="1:11" ht="27.75" customHeight="1" x14ac:dyDescent="0.2">
      <c r="A17" s="11" t="s">
        <v>72</v>
      </c>
      <c r="B17" s="96">
        <f>Travel!B44</f>
        <v>80.5</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COUNT(Travel!B12:B15)</f>
        <v>0</v>
      </c>
      <c r="C55" s="111"/>
      <c r="D55" s="111">
        <f>COUNTIF(Travel!D12:D15,"*")</f>
        <v>0</v>
      </c>
      <c r="E55" s="112"/>
      <c r="F55" s="112" t="b">
        <f>MIN(B55,D55)=MAX(B55,D55)</f>
        <v>1</v>
      </c>
      <c r="G55" s="46"/>
      <c r="H55" s="46"/>
      <c r="I55" s="46"/>
      <c r="J55" s="46"/>
      <c r="K55" s="46"/>
    </row>
    <row r="56" spans="1:11" hidden="1" x14ac:dyDescent="0.2">
      <c r="A56" s="121" t="s">
        <v>105</v>
      </c>
      <c r="B56" s="111">
        <f>COUNT(Travel!B20:B29)</f>
        <v>8</v>
      </c>
      <c r="C56" s="111"/>
      <c r="D56" s="111">
        <f>COUNTIF(Travel!D20:D29,"*")</f>
        <v>8</v>
      </c>
      <c r="E56" s="112"/>
      <c r="F56" s="112" t="b">
        <f>MIN(B56,D56)=MAX(B56,D56)</f>
        <v>1</v>
      </c>
    </row>
    <row r="57" spans="1:11" hidden="1" x14ac:dyDescent="0.2">
      <c r="A57" s="122"/>
      <c r="B57" s="111">
        <f>COUNT(Travel!B34:B43)</f>
        <v>1</v>
      </c>
      <c r="C57" s="111"/>
      <c r="D57" s="111">
        <f>COUNTIF(Travel!D34:D43,"*")</f>
        <v>1</v>
      </c>
      <c r="E57" s="112"/>
      <c r="F57" s="112" t="b">
        <f>MIN(B57,D57)=MAX(B57,D57)</f>
        <v>1</v>
      </c>
    </row>
    <row r="58" spans="1:11" hidden="1" x14ac:dyDescent="0.2">
      <c r="A58" s="123" t="s">
        <v>106</v>
      </c>
      <c r="B58" s="113">
        <f>COUNT(Hospitality!B11:B24)</f>
        <v>0</v>
      </c>
      <c r="C58" s="113"/>
      <c r="D58" s="113">
        <f>COUNTIF(Hospitality!D11:D24,"*")</f>
        <v>0</v>
      </c>
      <c r="E58" s="114"/>
      <c r="F58" s="114" t="b">
        <f>MIN(B58,D58)=MAX(B58,D58)</f>
        <v>1</v>
      </c>
    </row>
    <row r="59" spans="1:11" hidden="1" x14ac:dyDescent="0.2">
      <c r="A59" s="124" t="s">
        <v>107</v>
      </c>
      <c r="B59" s="112">
        <f>COUNT('All other expenses'!B11:B24)</f>
        <v>2</v>
      </c>
      <c r="C59" s="112"/>
      <c r="D59" s="112">
        <f>COUNTIF('All other expenses'!D11:D24,"*")</f>
        <v>2</v>
      </c>
      <c r="E59" s="112"/>
      <c r="F59" s="112" t="b">
        <f>MIN(B59,D59)=MAX(B59,D59)</f>
        <v>1</v>
      </c>
    </row>
    <row r="60" spans="1:11" hidden="1" x14ac:dyDescent="0.2">
      <c r="A60" s="123" t="s">
        <v>108</v>
      </c>
      <c r="B60" s="113">
        <f>COUNTIF('Gifts and benefits'!B11:B30,"*")</f>
        <v>15</v>
      </c>
      <c r="C60" s="113">
        <f>COUNTIF('Gifts and benefits'!C11:C30,"*")</f>
        <v>15</v>
      </c>
      <c r="D60" s="113"/>
      <c r="E60" s="113">
        <f>COUNTA('Gifts and benefits'!E11:E30)</f>
        <v>15</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3"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9" orientation="landscape" r:id="rId1"/>
  <headerFooter alignWithMargins="0">
    <oddHeader>&amp;C&amp;"Verdana"&amp;8&amp;K000000[UNCLASSIFIED]&amp;1#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A9" sqref="A9:E9"/>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2" t="s">
        <v>109</v>
      </c>
      <c r="B1" s="172"/>
      <c r="C1" s="172"/>
      <c r="D1" s="172"/>
      <c r="E1" s="172"/>
      <c r="F1" s="46"/>
    </row>
    <row r="2" spans="1:6" ht="21" customHeight="1" x14ac:dyDescent="0.2">
      <c r="A2" s="4" t="s">
        <v>52</v>
      </c>
      <c r="B2" s="175" t="str">
        <f>'Summary and sign-off'!B2:F2</f>
        <v>Inland Revenue</v>
      </c>
      <c r="C2" s="175"/>
      <c r="D2" s="175"/>
      <c r="E2" s="175"/>
      <c r="F2" s="46"/>
    </row>
    <row r="3" spans="1:6" ht="21" customHeight="1" x14ac:dyDescent="0.2">
      <c r="A3" s="4" t="s">
        <v>110</v>
      </c>
      <c r="B3" s="175" t="str">
        <f>'Summary and sign-off'!B3:F3</f>
        <v>Naomi Ferguson</v>
      </c>
      <c r="C3" s="175"/>
      <c r="D3" s="175"/>
      <c r="E3" s="175"/>
      <c r="F3" s="46"/>
    </row>
    <row r="4" spans="1:6" ht="21" customHeight="1" x14ac:dyDescent="0.2">
      <c r="A4" s="4" t="s">
        <v>111</v>
      </c>
      <c r="B4" s="175">
        <f>'Summary and sign-off'!B4:F4</f>
        <v>44378</v>
      </c>
      <c r="C4" s="175"/>
      <c r="D4" s="175"/>
      <c r="E4" s="175"/>
      <c r="F4" s="46"/>
    </row>
    <row r="5" spans="1:6" ht="21" customHeight="1" x14ac:dyDescent="0.2">
      <c r="A5" s="4" t="s">
        <v>112</v>
      </c>
      <c r="B5" s="175">
        <f>'Summary and sign-off'!B5:F5</f>
        <v>44708</v>
      </c>
      <c r="C5" s="175"/>
      <c r="D5" s="175"/>
      <c r="E5" s="175"/>
      <c r="F5" s="46"/>
    </row>
    <row r="6" spans="1:6" ht="21" customHeight="1" x14ac:dyDescent="0.2">
      <c r="A6" s="4" t="s">
        <v>113</v>
      </c>
      <c r="B6" s="170" t="s">
        <v>80</v>
      </c>
      <c r="C6" s="170"/>
      <c r="D6" s="170"/>
      <c r="E6" s="170"/>
      <c r="F6" s="46"/>
    </row>
    <row r="7" spans="1:6" ht="21" customHeight="1" x14ac:dyDescent="0.2">
      <c r="A7" s="4" t="s">
        <v>56</v>
      </c>
      <c r="B7" s="170" t="s">
        <v>83</v>
      </c>
      <c r="C7" s="170"/>
      <c r="D7" s="170"/>
      <c r="E7" s="170"/>
      <c r="F7" s="46"/>
    </row>
    <row r="8" spans="1:6" ht="36" customHeight="1" x14ac:dyDescent="0.2">
      <c r="A8" s="178" t="s">
        <v>114</v>
      </c>
      <c r="B8" s="179"/>
      <c r="C8" s="179"/>
      <c r="D8" s="179"/>
      <c r="E8" s="179"/>
      <c r="F8" s="22"/>
    </row>
    <row r="9" spans="1:6" ht="36" customHeight="1" x14ac:dyDescent="0.2">
      <c r="A9" s="180" t="s">
        <v>115</v>
      </c>
      <c r="B9" s="181"/>
      <c r="C9" s="181"/>
      <c r="D9" s="181"/>
      <c r="E9" s="181"/>
      <c r="F9" s="22"/>
    </row>
    <row r="10" spans="1:6" ht="24.75" customHeight="1" x14ac:dyDescent="0.2">
      <c r="A10" s="177" t="s">
        <v>116</v>
      </c>
      <c r="B10" s="182"/>
      <c r="C10" s="177"/>
      <c r="D10" s="177"/>
      <c r="E10" s="177"/>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61"/>
      <c r="B13" s="158"/>
      <c r="C13" s="159"/>
      <c r="D13" s="159"/>
      <c r="E13" s="160"/>
      <c r="F13" s="1"/>
    </row>
    <row r="14" spans="1:6" s="87" customFormat="1" x14ac:dyDescent="0.2">
      <c r="A14" s="161"/>
      <c r="B14" s="158"/>
      <c r="C14" s="159"/>
      <c r="D14" s="159"/>
      <c r="E14" s="160"/>
      <c r="F14" s="1"/>
    </row>
    <row r="15" spans="1:6" s="87" customFormat="1" hidden="1" x14ac:dyDescent="0.2">
      <c r="A15" s="143"/>
      <c r="B15" s="144"/>
      <c r="C15" s="145"/>
      <c r="D15" s="145"/>
      <c r="E15" s="146"/>
      <c r="F15" s="1"/>
    </row>
    <row r="16" spans="1:6" ht="19.5" customHeight="1" x14ac:dyDescent="0.2">
      <c r="A16" s="107" t="s">
        <v>122</v>
      </c>
      <c r="B16" s="108">
        <f>SUM(B12:B15)</f>
        <v>0</v>
      </c>
      <c r="C16" s="168" t="str">
        <f>IF(SUBTOTAL(3,B12:B15)=SUBTOTAL(103,B12:B15),'Summary and sign-off'!$A$48,'Summary and sign-off'!$A$49)</f>
        <v>Check - there are no hidden rows with data</v>
      </c>
      <c r="D16" s="176" t="str">
        <f>IF('Summary and sign-off'!F55='Summary and sign-off'!F54,'Summary and sign-off'!A51,'Summary and sign-off'!A50)</f>
        <v>Check - each entry provides sufficient information</v>
      </c>
      <c r="E16" s="176"/>
      <c r="F16" s="46"/>
    </row>
    <row r="17" spans="1:6" ht="10.5" customHeight="1" x14ac:dyDescent="0.2">
      <c r="A17" s="27"/>
      <c r="B17" s="22"/>
      <c r="C17" s="27"/>
      <c r="D17" s="27"/>
      <c r="E17" s="27"/>
      <c r="F17" s="27"/>
    </row>
    <row r="18" spans="1:6" ht="24.75" customHeight="1" x14ac:dyDescent="0.2">
      <c r="A18" s="177" t="s">
        <v>123</v>
      </c>
      <c r="B18" s="177"/>
      <c r="C18" s="177"/>
      <c r="D18" s="177"/>
      <c r="E18" s="177"/>
      <c r="F18" s="47"/>
    </row>
    <row r="19" spans="1:6" ht="27" customHeight="1" x14ac:dyDescent="0.2">
      <c r="A19" s="35" t="s">
        <v>117</v>
      </c>
      <c r="B19" s="35" t="s">
        <v>62</v>
      </c>
      <c r="C19" s="35" t="s">
        <v>124</v>
      </c>
      <c r="D19" s="35" t="s">
        <v>120</v>
      </c>
      <c r="E19" s="35" t="s">
        <v>121</v>
      </c>
      <c r="F19" s="48"/>
    </row>
    <row r="20" spans="1:6" s="87" customFormat="1" hidden="1" x14ac:dyDescent="0.2">
      <c r="A20" s="133"/>
      <c r="B20" s="134"/>
      <c r="C20" s="135"/>
      <c r="D20" s="135"/>
      <c r="E20" s="136"/>
      <c r="F20" s="1"/>
    </row>
    <row r="21" spans="1:6" s="87" customFormat="1" ht="25.5" x14ac:dyDescent="0.2">
      <c r="A21" s="157" t="s">
        <v>174</v>
      </c>
      <c r="B21" s="158">
        <v>1131.3800000000001</v>
      </c>
      <c r="C21" s="159" t="s">
        <v>175</v>
      </c>
      <c r="D21" s="159" t="s">
        <v>176</v>
      </c>
      <c r="E21" s="160" t="s">
        <v>177</v>
      </c>
      <c r="F21" s="1"/>
    </row>
    <row r="22" spans="1:6" s="87" customFormat="1" ht="25.5" x14ac:dyDescent="0.2">
      <c r="A22" s="157"/>
      <c r="B22" s="158">
        <v>236.1</v>
      </c>
      <c r="C22" s="159" t="s">
        <v>175</v>
      </c>
      <c r="D22" s="159" t="s">
        <v>183</v>
      </c>
      <c r="E22" s="160" t="s">
        <v>182</v>
      </c>
      <c r="F22" s="1"/>
    </row>
    <row r="23" spans="1:6" s="87" customFormat="1" ht="25.5" x14ac:dyDescent="0.2">
      <c r="A23" s="157" t="s">
        <v>184</v>
      </c>
      <c r="B23" s="158">
        <v>243.88</v>
      </c>
      <c r="C23" s="159" t="s">
        <v>185</v>
      </c>
      <c r="D23" s="159" t="s">
        <v>186</v>
      </c>
      <c r="E23" s="160" t="s">
        <v>187</v>
      </c>
      <c r="F23" s="1"/>
    </row>
    <row r="24" spans="1:6" s="87" customFormat="1" x14ac:dyDescent="0.2">
      <c r="A24" s="157"/>
      <c r="B24" s="158">
        <v>259</v>
      </c>
      <c r="C24" s="159" t="s">
        <v>185</v>
      </c>
      <c r="D24" s="159" t="s">
        <v>188</v>
      </c>
      <c r="E24" s="160" t="s">
        <v>189</v>
      </c>
      <c r="F24" s="1"/>
    </row>
    <row r="25" spans="1:6" s="87" customFormat="1" ht="25.5" x14ac:dyDescent="0.2">
      <c r="A25" s="157" t="s">
        <v>196</v>
      </c>
      <c r="B25" s="158">
        <v>3709.9</v>
      </c>
      <c r="C25" s="159" t="s">
        <v>197</v>
      </c>
      <c r="D25" s="159" t="s">
        <v>198</v>
      </c>
      <c r="E25" s="160" t="s">
        <v>199</v>
      </c>
      <c r="F25" s="1"/>
    </row>
    <row r="26" spans="1:6" s="87" customFormat="1" ht="25.5" x14ac:dyDescent="0.2">
      <c r="A26" s="157" t="s">
        <v>190</v>
      </c>
      <c r="B26" s="158">
        <v>354.69</v>
      </c>
      <c r="C26" s="159" t="s">
        <v>191</v>
      </c>
      <c r="D26" s="159" t="s">
        <v>186</v>
      </c>
      <c r="E26" s="160" t="s">
        <v>192</v>
      </c>
      <c r="F26" s="1"/>
    </row>
    <row r="27" spans="1:6" s="87" customFormat="1" ht="12.75" customHeight="1" x14ac:dyDescent="0.2">
      <c r="A27" s="157"/>
      <c r="B27" s="158">
        <v>577.20000000000005</v>
      </c>
      <c r="C27" s="159" t="s">
        <v>191</v>
      </c>
      <c r="D27" s="159" t="s">
        <v>193</v>
      </c>
      <c r="E27" s="160" t="s">
        <v>194</v>
      </c>
      <c r="F27" s="1"/>
    </row>
    <row r="28" spans="1:6" s="87" customFormat="1" ht="25.5" x14ac:dyDescent="0.2">
      <c r="A28" s="157"/>
      <c r="B28" s="158">
        <v>6.07</v>
      </c>
      <c r="C28" s="159" t="s">
        <v>191</v>
      </c>
      <c r="D28" s="159" t="s">
        <v>248</v>
      </c>
      <c r="E28" s="160" t="s">
        <v>194</v>
      </c>
      <c r="F28" s="1"/>
    </row>
    <row r="29" spans="1:6" s="87" customFormat="1" hidden="1" x14ac:dyDescent="0.2">
      <c r="A29" s="147"/>
      <c r="B29" s="148"/>
      <c r="C29" s="149"/>
      <c r="D29" s="149"/>
      <c r="E29" s="150"/>
      <c r="F29" s="1"/>
    </row>
    <row r="30" spans="1:6" ht="19.5" customHeight="1" x14ac:dyDescent="0.2">
      <c r="A30" s="107" t="s">
        <v>125</v>
      </c>
      <c r="B30" s="108">
        <f>SUM(B20:B29)</f>
        <v>6518.2199999999993</v>
      </c>
      <c r="C30" s="168" t="str">
        <f>IF(SUBTOTAL(3,B20:B29)=SUBTOTAL(103,B20:B29),'Summary and sign-off'!$A$48,'Summary and sign-off'!$A$49)</f>
        <v>Check - there are no hidden rows with data</v>
      </c>
      <c r="D30" s="176" t="str">
        <f>IF('Summary and sign-off'!F56='Summary and sign-off'!F54,'Summary and sign-off'!A51,'Summary and sign-off'!A50)</f>
        <v>Check - each entry provides sufficient information</v>
      </c>
      <c r="E30" s="176"/>
      <c r="F30" s="46"/>
    </row>
    <row r="31" spans="1:6" ht="10.5" customHeight="1" x14ac:dyDescent="0.2">
      <c r="A31" s="27"/>
      <c r="B31" s="22"/>
      <c r="C31" s="27"/>
      <c r="D31" s="27"/>
      <c r="E31" s="27"/>
      <c r="F31" s="27"/>
    </row>
    <row r="32" spans="1:6" ht="24.75" customHeight="1" x14ac:dyDescent="0.2">
      <c r="A32" s="177" t="s">
        <v>126</v>
      </c>
      <c r="B32" s="177"/>
      <c r="C32" s="177"/>
      <c r="D32" s="177"/>
      <c r="E32" s="177"/>
      <c r="F32" s="46"/>
    </row>
    <row r="33" spans="1:6" ht="27" customHeight="1" x14ac:dyDescent="0.2">
      <c r="A33" s="35" t="s">
        <v>117</v>
      </c>
      <c r="B33" s="35" t="s">
        <v>62</v>
      </c>
      <c r="C33" s="35" t="s">
        <v>127</v>
      </c>
      <c r="D33" s="35" t="s">
        <v>128</v>
      </c>
      <c r="E33" s="35" t="s">
        <v>121</v>
      </c>
      <c r="F33" s="49"/>
    </row>
    <row r="34" spans="1:6" s="87" customFormat="1" hidden="1" x14ac:dyDescent="0.2">
      <c r="A34" s="133"/>
      <c r="B34" s="134"/>
      <c r="C34" s="135"/>
      <c r="D34" s="135"/>
      <c r="E34" s="136"/>
      <c r="F34" s="1"/>
    </row>
    <row r="35" spans="1:6" s="87" customFormat="1" x14ac:dyDescent="0.2">
      <c r="A35" s="157" t="s">
        <v>206</v>
      </c>
      <c r="B35" s="158">
        <v>80.5</v>
      </c>
      <c r="C35" s="159" t="s">
        <v>207</v>
      </c>
      <c r="D35" s="159" t="s">
        <v>208</v>
      </c>
      <c r="E35" s="160" t="s">
        <v>209</v>
      </c>
      <c r="F35" s="1"/>
    </row>
    <row r="36" spans="1:6" s="87" customFormat="1" x14ac:dyDescent="0.2">
      <c r="A36" s="157"/>
      <c r="B36" s="158"/>
      <c r="C36" s="159"/>
      <c r="D36" s="159"/>
      <c r="E36" s="160"/>
      <c r="F36" s="1"/>
    </row>
    <row r="37" spans="1:6" s="87" customFormat="1" x14ac:dyDescent="0.2">
      <c r="A37" s="157"/>
      <c r="B37" s="158"/>
      <c r="C37" s="159"/>
      <c r="D37" s="159"/>
      <c r="E37" s="160"/>
      <c r="F37" s="1"/>
    </row>
    <row r="38" spans="1:6" s="87" customFormat="1" x14ac:dyDescent="0.2">
      <c r="A38" s="157"/>
      <c r="B38" s="158"/>
      <c r="C38" s="159"/>
      <c r="D38" s="159"/>
      <c r="E38" s="160"/>
      <c r="F38" s="1"/>
    </row>
    <row r="39" spans="1:6" s="87" customFormat="1" x14ac:dyDescent="0.2">
      <c r="A39" s="157"/>
      <c r="B39" s="158"/>
      <c r="C39" s="159"/>
      <c r="D39" s="159"/>
      <c r="E39" s="160"/>
      <c r="F39" s="1"/>
    </row>
    <row r="40" spans="1:6" s="87" customFormat="1" x14ac:dyDescent="0.2">
      <c r="A40" s="157"/>
      <c r="B40" s="158"/>
      <c r="C40" s="159"/>
      <c r="D40" s="159"/>
      <c r="E40" s="160"/>
      <c r="F40" s="1"/>
    </row>
    <row r="41" spans="1:6" s="87" customFormat="1" x14ac:dyDescent="0.2">
      <c r="A41" s="157"/>
      <c r="B41" s="158"/>
      <c r="C41" s="159"/>
      <c r="D41" s="159"/>
      <c r="E41" s="160"/>
      <c r="F41" s="1"/>
    </row>
    <row r="42" spans="1:6" s="87" customFormat="1" x14ac:dyDescent="0.2">
      <c r="A42" s="157"/>
      <c r="B42" s="158"/>
      <c r="C42" s="159"/>
      <c r="D42" s="159"/>
      <c r="E42" s="160"/>
      <c r="F42" s="1"/>
    </row>
    <row r="43" spans="1:6" s="87" customFormat="1" hidden="1" x14ac:dyDescent="0.2">
      <c r="A43" s="133"/>
      <c r="B43" s="134"/>
      <c r="C43" s="135"/>
      <c r="D43" s="135"/>
      <c r="E43" s="136"/>
      <c r="F43" s="1"/>
    </row>
    <row r="44" spans="1:6" ht="19.5" customHeight="1" x14ac:dyDescent="0.2">
      <c r="A44" s="107" t="s">
        <v>129</v>
      </c>
      <c r="B44" s="108">
        <f>SUM(B34:B43)</f>
        <v>80.5</v>
      </c>
      <c r="C44" s="168" t="str">
        <f>IF(SUBTOTAL(3,B34:B43)=SUBTOTAL(103,B34:B43),'Summary and sign-off'!$A$48,'Summary and sign-off'!$A$49)</f>
        <v>Check - there are no hidden rows with data</v>
      </c>
      <c r="D44" s="176" t="str">
        <f>IF('Summary and sign-off'!F57='Summary and sign-off'!F54,'Summary and sign-off'!A51,'Summary and sign-off'!A50)</f>
        <v>Check - each entry provides sufficient information</v>
      </c>
      <c r="E44" s="176"/>
      <c r="F44" s="46"/>
    </row>
    <row r="45" spans="1:6" ht="10.5" customHeight="1" x14ac:dyDescent="0.2">
      <c r="A45" s="27"/>
      <c r="B45" s="92"/>
      <c r="C45" s="22"/>
      <c r="D45" s="27"/>
      <c r="E45" s="27"/>
      <c r="F45" s="27"/>
    </row>
    <row r="46" spans="1:6" ht="34.5" customHeight="1" x14ac:dyDescent="0.2">
      <c r="A46" s="50" t="s">
        <v>130</v>
      </c>
      <c r="B46" s="93">
        <f>B16+B30+B44</f>
        <v>6598.7199999999993</v>
      </c>
      <c r="C46" s="51"/>
      <c r="D46" s="51"/>
      <c r="E46" s="51"/>
      <c r="F46" s="26"/>
    </row>
    <row r="47" spans="1:6" x14ac:dyDescent="0.2">
      <c r="A47" s="27"/>
      <c r="B47" s="22"/>
      <c r="C47" s="27"/>
      <c r="D47" s="27"/>
      <c r="E47" s="27"/>
      <c r="F47" s="27"/>
    </row>
    <row r="48" spans="1:6" x14ac:dyDescent="0.2">
      <c r="A48" s="52" t="s">
        <v>73</v>
      </c>
      <c r="B48" s="25"/>
      <c r="C48" s="26"/>
      <c r="D48" s="26"/>
      <c r="E48" s="26"/>
      <c r="F48" s="27"/>
    </row>
    <row r="49" spans="1:6" ht="12.6" customHeight="1" x14ac:dyDescent="0.2">
      <c r="A49" s="23" t="s">
        <v>131</v>
      </c>
      <c r="B49" s="53"/>
      <c r="C49" s="53"/>
      <c r="D49" s="32"/>
      <c r="E49" s="32"/>
      <c r="F49" s="27"/>
    </row>
    <row r="50" spans="1:6" ht="12.95" customHeight="1" x14ac:dyDescent="0.2">
      <c r="A50" s="31" t="s">
        <v>132</v>
      </c>
      <c r="B50" s="27"/>
      <c r="C50" s="32"/>
      <c r="D50" s="27"/>
      <c r="E50" s="32"/>
      <c r="F50" s="27"/>
    </row>
    <row r="51" spans="1:6" x14ac:dyDescent="0.2">
      <c r="A51" s="31" t="s">
        <v>133</v>
      </c>
      <c r="B51" s="32"/>
      <c r="C51" s="32"/>
      <c r="D51" s="32"/>
      <c r="E51" s="54"/>
      <c r="F51" s="46"/>
    </row>
    <row r="52" spans="1:6" x14ac:dyDescent="0.2">
      <c r="A52" s="23" t="s">
        <v>79</v>
      </c>
      <c r="B52" s="25"/>
      <c r="C52" s="26"/>
      <c r="D52" s="26"/>
      <c r="E52" s="26"/>
      <c r="F52" s="27"/>
    </row>
    <row r="53" spans="1:6" ht="12.95" customHeight="1" x14ac:dyDescent="0.2">
      <c r="A53" s="31" t="s">
        <v>134</v>
      </c>
      <c r="B53" s="27"/>
      <c r="C53" s="32"/>
      <c r="D53" s="27"/>
      <c r="E53" s="32"/>
      <c r="F53" s="27"/>
    </row>
    <row r="54" spans="1:6" x14ac:dyDescent="0.2">
      <c r="A54" s="31" t="s">
        <v>135</v>
      </c>
      <c r="B54" s="32"/>
      <c r="C54" s="32"/>
      <c r="D54" s="32"/>
      <c r="E54" s="54"/>
      <c r="F54" s="46"/>
    </row>
    <row r="55" spans="1:6" x14ac:dyDescent="0.2">
      <c r="A55" s="36" t="s">
        <v>136</v>
      </c>
      <c r="B55" s="36"/>
      <c r="C55" s="36"/>
      <c r="D55" s="36"/>
      <c r="E55" s="54"/>
      <c r="F55" s="46"/>
    </row>
    <row r="56" spans="1:6" x14ac:dyDescent="0.2">
      <c r="A56" s="40"/>
      <c r="B56" s="27"/>
      <c r="C56" s="27"/>
      <c r="D56" s="27"/>
      <c r="E56" s="46"/>
      <c r="F56" s="46"/>
    </row>
    <row r="57" spans="1:6" hidden="1" x14ac:dyDescent="0.2">
      <c r="A57" s="40"/>
      <c r="B57" s="27"/>
      <c r="C57" s="27"/>
      <c r="D57" s="27"/>
      <c r="E57" s="46"/>
      <c r="F57" s="46"/>
    </row>
    <row r="58" spans="1:6" x14ac:dyDescent="0.2"/>
    <row r="59" spans="1:6" x14ac:dyDescent="0.2"/>
    <row r="60" spans="1:6" x14ac:dyDescent="0.2"/>
    <row r="61" spans="1:6" x14ac:dyDescent="0.2"/>
    <row r="62" spans="1:6" ht="12.75" hidden="1" customHeight="1" x14ac:dyDescent="0.2"/>
    <row r="63" spans="1:6" x14ac:dyDescent="0.2"/>
    <row r="64" spans="1:6" x14ac:dyDescent="0.2"/>
    <row r="65" spans="1:6" hidden="1" x14ac:dyDescent="0.2">
      <c r="A65" s="55"/>
      <c r="B65" s="46"/>
      <c r="C65" s="46"/>
      <c r="D65" s="46"/>
      <c r="E65" s="46"/>
      <c r="F65" s="46"/>
    </row>
    <row r="66" spans="1:6" hidden="1" x14ac:dyDescent="0.2">
      <c r="A66" s="55"/>
      <c r="B66" s="46"/>
      <c r="C66" s="46"/>
      <c r="D66" s="46"/>
      <c r="E66" s="46"/>
      <c r="F66" s="46"/>
    </row>
    <row r="67" spans="1:6" hidden="1" x14ac:dyDescent="0.2">
      <c r="A67" s="55"/>
      <c r="B67" s="46"/>
      <c r="C67" s="46"/>
      <c r="D67" s="46"/>
      <c r="E67" s="46"/>
      <c r="F67" s="46"/>
    </row>
    <row r="68" spans="1:6" hidden="1" x14ac:dyDescent="0.2">
      <c r="A68" s="55"/>
      <c r="B68" s="46"/>
      <c r="C68" s="46"/>
      <c r="D68" s="46"/>
      <c r="E68" s="46"/>
      <c r="F68" s="46"/>
    </row>
    <row r="69" spans="1:6" hidden="1" x14ac:dyDescent="0.2">
      <c r="A69" s="55"/>
      <c r="B69" s="46"/>
      <c r="C69" s="46"/>
      <c r="D69" s="46"/>
      <c r="E69" s="46"/>
      <c r="F69" s="46"/>
    </row>
    <row r="70" spans="1:6" x14ac:dyDescent="0.2"/>
    <row r="71" spans="1:6" x14ac:dyDescent="0.2"/>
    <row r="75" spans="1:6" x14ac:dyDescent="0.2"/>
  </sheetData>
  <sheetProtection sheet="1" formatCells="0" formatRows="0" insertColumns="0" insertRows="0" deleteRows="0"/>
  <mergeCells count="15">
    <mergeCell ref="B7:E7"/>
    <mergeCell ref="B5:E5"/>
    <mergeCell ref="D44:E44"/>
    <mergeCell ref="A1:E1"/>
    <mergeCell ref="A18:E18"/>
    <mergeCell ref="A32:E32"/>
    <mergeCell ref="B2:E2"/>
    <mergeCell ref="B3:E3"/>
    <mergeCell ref="B4:E4"/>
    <mergeCell ref="A8:E8"/>
    <mergeCell ref="A9:E9"/>
    <mergeCell ref="B6:E6"/>
    <mergeCell ref="D16:E16"/>
    <mergeCell ref="D30:E3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28:A29 A12 A15 A34 A4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3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5:A42 A21:A27 A13:A1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 B34:B43 B20:B29 B13:B15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4" zoomScaleNormal="100" workbookViewId="0">
      <selection activeCell="B12" sqref="B12"/>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2" t="s">
        <v>109</v>
      </c>
      <c r="B1" s="172"/>
      <c r="C1" s="172"/>
      <c r="D1" s="172"/>
      <c r="E1" s="172"/>
      <c r="F1" s="38"/>
    </row>
    <row r="2" spans="1:6" ht="21" customHeight="1" x14ac:dyDescent="0.2">
      <c r="A2" s="4" t="s">
        <v>52</v>
      </c>
      <c r="B2" s="175" t="str">
        <f>'Summary and sign-off'!B2:F2</f>
        <v>Inland Revenue</v>
      </c>
      <c r="C2" s="175"/>
      <c r="D2" s="175"/>
      <c r="E2" s="175"/>
      <c r="F2" s="38"/>
    </row>
    <row r="3" spans="1:6" ht="21" customHeight="1" x14ac:dyDescent="0.2">
      <c r="A3" s="4" t="s">
        <v>110</v>
      </c>
      <c r="B3" s="175" t="str">
        <f>'Summary and sign-off'!B3:F3</f>
        <v>Naomi Ferguson</v>
      </c>
      <c r="C3" s="175"/>
      <c r="D3" s="175"/>
      <c r="E3" s="175"/>
      <c r="F3" s="38"/>
    </row>
    <row r="4" spans="1:6" ht="21" customHeight="1" x14ac:dyDescent="0.2">
      <c r="A4" s="4" t="s">
        <v>111</v>
      </c>
      <c r="B4" s="175">
        <f>'Summary and sign-off'!B4:F4</f>
        <v>44378</v>
      </c>
      <c r="C4" s="175"/>
      <c r="D4" s="175"/>
      <c r="E4" s="175"/>
      <c r="F4" s="38"/>
    </row>
    <row r="5" spans="1:6" ht="21" customHeight="1" x14ac:dyDescent="0.2">
      <c r="A5" s="4" t="s">
        <v>112</v>
      </c>
      <c r="B5" s="175">
        <f>'Summary and sign-off'!B5:F5</f>
        <v>44708</v>
      </c>
      <c r="C5" s="175"/>
      <c r="D5" s="175"/>
      <c r="E5" s="175"/>
      <c r="F5" s="38"/>
    </row>
    <row r="6" spans="1:6" ht="21" customHeight="1" x14ac:dyDescent="0.2">
      <c r="A6" s="4" t="s">
        <v>113</v>
      </c>
      <c r="B6" s="170" t="s">
        <v>80</v>
      </c>
      <c r="C6" s="170"/>
      <c r="D6" s="170"/>
      <c r="E6" s="170"/>
      <c r="F6" s="38"/>
    </row>
    <row r="7" spans="1:6" ht="21" customHeight="1" x14ac:dyDescent="0.2">
      <c r="A7" s="4" t="s">
        <v>56</v>
      </c>
      <c r="B7" s="170" t="s">
        <v>83</v>
      </c>
      <c r="C7" s="170"/>
      <c r="D7" s="170"/>
      <c r="E7" s="170"/>
      <c r="F7" s="38"/>
    </row>
    <row r="8" spans="1:6" ht="35.25" customHeight="1" x14ac:dyDescent="0.25">
      <c r="A8" s="185" t="s">
        <v>137</v>
      </c>
      <c r="B8" s="185"/>
      <c r="C8" s="186"/>
      <c r="D8" s="186"/>
      <c r="E8" s="186"/>
      <c r="F8" s="42"/>
    </row>
    <row r="9" spans="1:6" ht="35.25" customHeight="1" x14ac:dyDescent="0.25">
      <c r="A9" s="183" t="s">
        <v>138</v>
      </c>
      <c r="B9" s="184"/>
      <c r="C9" s="184"/>
      <c r="D9" s="184"/>
      <c r="E9" s="184"/>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c r="B12" s="158"/>
      <c r="C12" s="162" t="s">
        <v>195</v>
      </c>
      <c r="D12" s="162"/>
      <c r="E12" s="163"/>
      <c r="F12" s="2"/>
    </row>
    <row r="13" spans="1:6" s="87" customFormat="1" x14ac:dyDescent="0.2">
      <c r="A13" s="157"/>
      <c r="B13" s="158"/>
      <c r="C13" s="162"/>
      <c r="D13" s="162"/>
      <c r="E13" s="163"/>
      <c r="F13" s="2"/>
    </row>
    <row r="14" spans="1:6" s="87" customFormat="1" x14ac:dyDescent="0.2">
      <c r="A14" s="157"/>
      <c r="B14" s="158"/>
      <c r="C14" s="162"/>
      <c r="D14" s="162"/>
      <c r="E14" s="163"/>
      <c r="F14" s="2"/>
    </row>
    <row r="15" spans="1:6" s="87" customFormat="1" x14ac:dyDescent="0.2">
      <c r="A15" s="157"/>
      <c r="B15" s="158"/>
      <c r="C15" s="162"/>
      <c r="D15" s="162"/>
      <c r="E15" s="163"/>
      <c r="F15" s="2"/>
    </row>
    <row r="16" spans="1:6" s="87" customFormat="1" x14ac:dyDescent="0.2">
      <c r="A16" s="157"/>
      <c r="B16" s="158"/>
      <c r="C16" s="162"/>
      <c r="D16" s="162"/>
      <c r="E16" s="163"/>
      <c r="F16" s="2"/>
    </row>
    <row r="17" spans="1:6" s="87" customFormat="1" x14ac:dyDescent="0.2">
      <c r="A17" s="157"/>
      <c r="B17" s="158"/>
      <c r="C17" s="162"/>
      <c r="D17" s="162"/>
      <c r="E17" s="163"/>
      <c r="F17" s="2"/>
    </row>
    <row r="18" spans="1:6" s="87" customFormat="1" x14ac:dyDescent="0.2">
      <c r="A18" s="157"/>
      <c r="B18" s="158"/>
      <c r="C18" s="162"/>
      <c r="D18" s="162"/>
      <c r="E18" s="163"/>
      <c r="F18" s="2"/>
    </row>
    <row r="19" spans="1:6" s="87" customFormat="1" x14ac:dyDescent="0.2">
      <c r="A19" s="157"/>
      <c r="B19" s="158"/>
      <c r="C19" s="162"/>
      <c r="D19" s="162"/>
      <c r="E19" s="163"/>
      <c r="F19" s="2"/>
    </row>
    <row r="20" spans="1:6" s="87" customFormat="1" x14ac:dyDescent="0.2">
      <c r="A20" s="157"/>
      <c r="B20" s="158"/>
      <c r="C20" s="162"/>
      <c r="D20" s="162"/>
      <c r="E20" s="163"/>
      <c r="F20" s="2"/>
    </row>
    <row r="21" spans="1:6" s="87" customFormat="1" x14ac:dyDescent="0.2">
      <c r="A21" s="157"/>
      <c r="B21" s="158"/>
      <c r="C21" s="162"/>
      <c r="D21" s="162"/>
      <c r="E21" s="163"/>
      <c r="F21" s="2"/>
    </row>
    <row r="22" spans="1:6" s="87" customFormat="1" x14ac:dyDescent="0.2">
      <c r="A22" s="161"/>
      <c r="B22" s="158"/>
      <c r="C22" s="162"/>
      <c r="D22" s="162"/>
      <c r="E22" s="163"/>
      <c r="F22" s="2"/>
    </row>
    <row r="23" spans="1:6" s="87" customFormat="1" x14ac:dyDescent="0.2">
      <c r="A23" s="161"/>
      <c r="B23" s="158"/>
      <c r="C23" s="162"/>
      <c r="D23" s="162"/>
      <c r="E23" s="163"/>
      <c r="F23" s="2"/>
    </row>
    <row r="24" spans="1:6" s="87" customFormat="1" ht="11.25" hidden="1" customHeight="1" x14ac:dyDescent="0.2">
      <c r="A24" s="137"/>
      <c r="B24" s="134"/>
      <c r="C24" s="138"/>
      <c r="D24" s="138"/>
      <c r="E24" s="139"/>
      <c r="F24" s="2"/>
    </row>
    <row r="25" spans="1:6" ht="34.5" customHeight="1" x14ac:dyDescent="0.2">
      <c r="A25" s="88" t="s">
        <v>142</v>
      </c>
      <c r="B25" s="97">
        <f>SUM(B11:B24)</f>
        <v>0</v>
      </c>
      <c r="C25" s="106" t="str">
        <f>IF(SUBTOTAL(3,B11:B24)=SUBTOTAL(103,B11:B24),'Summary and sign-off'!$A$48,'Summary and sign-off'!$A$49)</f>
        <v>Check - there are no hidden rows with data</v>
      </c>
      <c r="D25" s="176" t="str">
        <f>IF('Summary and sign-off'!F58='Summary and sign-off'!F54,'Summary and sign-off'!A51,'Summary and sign-off'!A50)</f>
        <v>Check - each entry provides sufficient information</v>
      </c>
      <c r="E25" s="176"/>
      <c r="F25" s="2"/>
    </row>
    <row r="26" spans="1:6" x14ac:dyDescent="0.2">
      <c r="A26" s="21"/>
      <c r="B26" s="20"/>
      <c r="C26" s="20"/>
      <c r="D26" s="20"/>
      <c r="E26" s="20"/>
      <c r="F26" s="38"/>
    </row>
    <row r="27" spans="1:6" x14ac:dyDescent="0.2">
      <c r="A27" s="21" t="s">
        <v>73</v>
      </c>
      <c r="B27" s="22"/>
      <c r="C27" s="27"/>
      <c r="D27" s="20"/>
      <c r="E27" s="20"/>
      <c r="F27" s="38"/>
    </row>
    <row r="28" spans="1:6" ht="12.75" customHeight="1" x14ac:dyDescent="0.2">
      <c r="A28" s="23" t="s">
        <v>143</v>
      </c>
      <c r="B28" s="23"/>
      <c r="C28" s="23"/>
      <c r="D28" s="23"/>
      <c r="E28" s="23"/>
      <c r="F28" s="38"/>
    </row>
    <row r="29" spans="1:6" x14ac:dyDescent="0.2">
      <c r="A29" s="23" t="s">
        <v>144</v>
      </c>
      <c r="B29" s="31"/>
      <c r="C29" s="43"/>
      <c r="D29" s="44"/>
      <c r="E29" s="44"/>
      <c r="F29" s="38"/>
    </row>
    <row r="30" spans="1:6" x14ac:dyDescent="0.2">
      <c r="A30" s="23" t="s">
        <v>79</v>
      </c>
      <c r="B30" s="25"/>
      <c r="C30" s="26"/>
      <c r="D30" s="26"/>
      <c r="E30" s="26"/>
      <c r="F30" s="27"/>
    </row>
    <row r="31" spans="1:6" x14ac:dyDescent="0.2">
      <c r="A31" s="31" t="s">
        <v>145</v>
      </c>
      <c r="B31" s="31"/>
      <c r="C31" s="43"/>
      <c r="D31" s="43"/>
      <c r="E31" s="43"/>
      <c r="F31" s="38"/>
    </row>
    <row r="32" spans="1:6" ht="12.75" customHeight="1" x14ac:dyDescent="0.2">
      <c r="A32" s="31" t="s">
        <v>146</v>
      </c>
      <c r="B32" s="31"/>
      <c r="C32" s="45"/>
      <c r="D32" s="45"/>
      <c r="E32" s="33"/>
      <c r="F32" s="38"/>
    </row>
    <row r="33" spans="1:6" x14ac:dyDescent="0.2">
      <c r="A33" s="20"/>
      <c r="B33" s="20"/>
      <c r="C33" s="20"/>
      <c r="D33" s="20"/>
      <c r="E33" s="20"/>
      <c r="F33" s="38"/>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3" sqref="C13"/>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2" t="s">
        <v>109</v>
      </c>
      <c r="B1" s="172"/>
      <c r="C1" s="172"/>
      <c r="D1" s="172"/>
      <c r="E1" s="172"/>
      <c r="F1" s="24"/>
    </row>
    <row r="2" spans="1:6" ht="21" customHeight="1" x14ac:dyDescent="0.2">
      <c r="A2" s="4" t="s">
        <v>52</v>
      </c>
      <c r="B2" s="175" t="str">
        <f>'Summary and sign-off'!B2:F2</f>
        <v>Inland Revenue</v>
      </c>
      <c r="C2" s="175"/>
      <c r="D2" s="175"/>
      <c r="E2" s="175"/>
      <c r="F2" s="24"/>
    </row>
    <row r="3" spans="1:6" ht="21" customHeight="1" x14ac:dyDescent="0.2">
      <c r="A3" s="4" t="s">
        <v>110</v>
      </c>
      <c r="B3" s="175" t="str">
        <f>'Summary and sign-off'!B3:F3</f>
        <v>Naomi Ferguson</v>
      </c>
      <c r="C3" s="175"/>
      <c r="D3" s="175"/>
      <c r="E3" s="175"/>
      <c r="F3" s="24"/>
    </row>
    <row r="4" spans="1:6" ht="21" customHeight="1" x14ac:dyDescent="0.2">
      <c r="A4" s="4" t="s">
        <v>111</v>
      </c>
      <c r="B4" s="175">
        <f>'Summary and sign-off'!B4:F4</f>
        <v>44378</v>
      </c>
      <c r="C4" s="175"/>
      <c r="D4" s="175"/>
      <c r="E4" s="175"/>
      <c r="F4" s="24"/>
    </row>
    <row r="5" spans="1:6" ht="21" customHeight="1" x14ac:dyDescent="0.2">
      <c r="A5" s="4" t="s">
        <v>112</v>
      </c>
      <c r="B5" s="175">
        <f>'Summary and sign-off'!B5:F5</f>
        <v>44708</v>
      </c>
      <c r="C5" s="175"/>
      <c r="D5" s="175"/>
      <c r="E5" s="175"/>
      <c r="F5" s="24"/>
    </row>
    <row r="6" spans="1:6" ht="21" customHeight="1" x14ac:dyDescent="0.2">
      <c r="A6" s="4" t="s">
        <v>113</v>
      </c>
      <c r="B6" s="170" t="s">
        <v>80</v>
      </c>
      <c r="C6" s="170"/>
      <c r="D6" s="170"/>
      <c r="E6" s="170"/>
      <c r="F6" s="34"/>
    </row>
    <row r="7" spans="1:6" ht="21" customHeight="1" x14ac:dyDescent="0.2">
      <c r="A7" s="4" t="s">
        <v>56</v>
      </c>
      <c r="B7" s="170" t="s">
        <v>83</v>
      </c>
      <c r="C7" s="170"/>
      <c r="D7" s="170"/>
      <c r="E7" s="170"/>
      <c r="F7" s="34"/>
    </row>
    <row r="8" spans="1:6" ht="35.25" customHeight="1" x14ac:dyDescent="0.2">
      <c r="A8" s="179" t="s">
        <v>147</v>
      </c>
      <c r="B8" s="179"/>
      <c r="C8" s="186"/>
      <c r="D8" s="186"/>
      <c r="E8" s="186"/>
      <c r="F8" s="24"/>
    </row>
    <row r="9" spans="1:6" ht="35.25" customHeight="1" x14ac:dyDescent="0.2">
      <c r="A9" s="187" t="s">
        <v>148</v>
      </c>
      <c r="B9" s="188"/>
      <c r="C9" s="188"/>
      <c r="D9" s="188"/>
      <c r="E9" s="188"/>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t="s">
        <v>179</v>
      </c>
      <c r="B12" s="158">
        <v>280</v>
      </c>
      <c r="C12" s="162" t="s">
        <v>171</v>
      </c>
      <c r="D12" s="162" t="s">
        <v>172</v>
      </c>
      <c r="E12" s="163" t="s">
        <v>173</v>
      </c>
      <c r="F12" s="3"/>
    </row>
    <row r="13" spans="1:6" s="87" customFormat="1" x14ac:dyDescent="0.2">
      <c r="A13" s="157" t="s">
        <v>178</v>
      </c>
      <c r="B13" s="158">
        <v>800</v>
      </c>
      <c r="C13" s="162" t="s">
        <v>181</v>
      </c>
      <c r="D13" s="162" t="s">
        <v>180</v>
      </c>
      <c r="E13" s="163" t="s">
        <v>173</v>
      </c>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57"/>
      <c r="B20" s="158"/>
      <c r="C20" s="162"/>
      <c r="D20" s="162"/>
      <c r="E20" s="163"/>
      <c r="F20" s="3"/>
    </row>
    <row r="21" spans="1:6" s="87" customFormat="1" x14ac:dyDescent="0.2">
      <c r="A21" s="157"/>
      <c r="B21" s="158"/>
      <c r="C21" s="162"/>
      <c r="D21" s="162"/>
      <c r="E21" s="163"/>
      <c r="F21" s="3"/>
    </row>
    <row r="22" spans="1:6" s="87" customFormat="1" x14ac:dyDescent="0.2">
      <c r="A22" s="161"/>
      <c r="B22" s="158"/>
      <c r="C22" s="162"/>
      <c r="D22" s="162"/>
      <c r="E22" s="163"/>
      <c r="F22" s="3"/>
    </row>
    <row r="23" spans="1:6" s="87" customFormat="1" x14ac:dyDescent="0.2">
      <c r="A23" s="161"/>
      <c r="B23" s="158"/>
      <c r="C23" s="162"/>
      <c r="D23" s="162"/>
      <c r="E23" s="163"/>
      <c r="F23" s="3"/>
    </row>
    <row r="24" spans="1:6" s="87" customFormat="1" hidden="1" x14ac:dyDescent="0.2">
      <c r="A24" s="137"/>
      <c r="B24" s="134"/>
      <c r="C24" s="138"/>
      <c r="D24" s="138"/>
      <c r="E24" s="139"/>
      <c r="F24" s="3"/>
    </row>
    <row r="25" spans="1:6" ht="34.5" customHeight="1" x14ac:dyDescent="0.2">
      <c r="A25" s="88" t="s">
        <v>151</v>
      </c>
      <c r="B25" s="97">
        <f>SUM(B11:B24)</f>
        <v>1080</v>
      </c>
      <c r="C25" s="106" t="str">
        <f>IF(SUBTOTAL(3,B11:B24)=SUBTOTAL(103,B11:B24),'Summary and sign-off'!$A$48,'Summary and sign-off'!$A$49)</f>
        <v>Check - there are no hidden rows with data</v>
      </c>
      <c r="D25" s="176" t="str">
        <f>IF('Summary and sign-off'!F59='Summary and sign-off'!F54,'Summary and sign-off'!A51,'Summary and sign-off'!A50)</f>
        <v>Check - each entry provides sufficient information</v>
      </c>
      <c r="E25" s="176"/>
      <c r="F25" s="37"/>
    </row>
    <row r="26" spans="1:6" ht="14.1" customHeight="1" x14ac:dyDescent="0.2">
      <c r="A26" s="38"/>
      <c r="B26" s="27"/>
      <c r="C26" s="20"/>
      <c r="D26" s="20"/>
      <c r="E26" s="20"/>
      <c r="F26" s="24"/>
    </row>
    <row r="27" spans="1:6" x14ac:dyDescent="0.2">
      <c r="A27" s="21" t="s">
        <v>152</v>
      </c>
      <c r="B27" s="20"/>
      <c r="C27" s="20"/>
      <c r="D27" s="20"/>
      <c r="E27" s="20"/>
      <c r="F27" s="24"/>
    </row>
    <row r="28" spans="1:6" ht="12.6" customHeight="1" x14ac:dyDescent="0.2">
      <c r="A28" s="23" t="s">
        <v>131</v>
      </c>
      <c r="B28" s="20"/>
      <c r="C28" s="20"/>
      <c r="D28" s="20"/>
      <c r="E28" s="20"/>
      <c r="F28" s="24"/>
    </row>
    <row r="29" spans="1:6" x14ac:dyDescent="0.2">
      <c r="A29" s="23" t="s">
        <v>79</v>
      </c>
      <c r="B29" s="25"/>
      <c r="C29" s="26"/>
      <c r="D29" s="26"/>
      <c r="E29" s="26"/>
      <c r="F29" s="27"/>
    </row>
    <row r="30" spans="1:6" x14ac:dyDescent="0.2">
      <c r="A30" s="31" t="s">
        <v>145</v>
      </c>
      <c r="B30" s="32"/>
      <c r="C30" s="27"/>
      <c r="D30" s="27"/>
      <c r="E30" s="27"/>
      <c r="F30" s="27"/>
    </row>
    <row r="31" spans="1:6" ht="12.75" customHeight="1" x14ac:dyDescent="0.2">
      <c r="A31" s="31" t="s">
        <v>146</v>
      </c>
      <c r="B31" s="39"/>
      <c r="C31" s="33"/>
      <c r="D31" s="33"/>
      <c r="E31" s="33"/>
      <c r="F31" s="33"/>
    </row>
    <row r="32" spans="1:6" x14ac:dyDescent="0.2">
      <c r="A32" s="38"/>
      <c r="B32" s="40"/>
      <c r="C32" s="20"/>
      <c r="D32" s="20"/>
      <c r="E32" s="20"/>
      <c r="F32" s="38"/>
    </row>
    <row r="33" spans="1:6" hidden="1" x14ac:dyDescent="0.2">
      <c r="A33" s="20"/>
      <c r="B33" s="20"/>
      <c r="C33" s="20"/>
      <c r="D33" s="20"/>
      <c r="E33" s="38"/>
    </row>
    <row r="34" spans="1:6" ht="12.75" hidden="1" customHeight="1" x14ac:dyDescent="0.2"/>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1"/>
  <sheetViews>
    <sheetView zoomScaleNormal="100" workbookViewId="0">
      <selection activeCell="B25" sqref="B25"/>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2" t="s">
        <v>153</v>
      </c>
      <c r="B1" s="172"/>
      <c r="C1" s="172"/>
      <c r="D1" s="172"/>
      <c r="E1" s="172"/>
      <c r="F1" s="172"/>
    </row>
    <row r="2" spans="1:6" ht="21" customHeight="1" x14ac:dyDescent="0.2">
      <c r="A2" s="4" t="s">
        <v>52</v>
      </c>
      <c r="B2" s="175" t="str">
        <f>'Summary and sign-off'!B2:F2</f>
        <v>Inland Revenue</v>
      </c>
      <c r="C2" s="175"/>
      <c r="D2" s="175"/>
      <c r="E2" s="175"/>
      <c r="F2" s="175"/>
    </row>
    <row r="3" spans="1:6" ht="21" customHeight="1" x14ac:dyDescent="0.2">
      <c r="A3" s="4" t="s">
        <v>110</v>
      </c>
      <c r="B3" s="175" t="str">
        <f>'Summary and sign-off'!B3:F3</f>
        <v>Naomi Ferguson</v>
      </c>
      <c r="C3" s="175"/>
      <c r="D3" s="175"/>
      <c r="E3" s="175"/>
      <c r="F3" s="175"/>
    </row>
    <row r="4" spans="1:6" ht="21" customHeight="1" x14ac:dyDescent="0.2">
      <c r="A4" s="4" t="s">
        <v>111</v>
      </c>
      <c r="B4" s="175">
        <f>'Summary and sign-off'!B4:F4</f>
        <v>44378</v>
      </c>
      <c r="C4" s="175"/>
      <c r="D4" s="175"/>
      <c r="E4" s="175"/>
      <c r="F4" s="175"/>
    </row>
    <row r="5" spans="1:6" ht="21" customHeight="1" x14ac:dyDescent="0.2">
      <c r="A5" s="4" t="s">
        <v>112</v>
      </c>
      <c r="B5" s="175">
        <f>'Summary and sign-off'!B5:F5</f>
        <v>44708</v>
      </c>
      <c r="C5" s="175"/>
      <c r="D5" s="175"/>
      <c r="E5" s="175"/>
      <c r="F5" s="175"/>
    </row>
    <row r="6" spans="1:6" ht="21" customHeight="1" x14ac:dyDescent="0.2">
      <c r="A6" s="4" t="s">
        <v>154</v>
      </c>
      <c r="B6" s="170" t="s">
        <v>80</v>
      </c>
      <c r="C6" s="170"/>
      <c r="D6" s="170"/>
      <c r="E6" s="170"/>
      <c r="F6" s="170"/>
    </row>
    <row r="7" spans="1:6" ht="21" customHeight="1" x14ac:dyDescent="0.2">
      <c r="A7" s="4" t="s">
        <v>56</v>
      </c>
      <c r="B7" s="170" t="s">
        <v>83</v>
      </c>
      <c r="C7" s="170"/>
      <c r="D7" s="170"/>
      <c r="E7" s="170"/>
      <c r="F7" s="170"/>
    </row>
    <row r="8" spans="1:6" ht="36" customHeight="1" x14ac:dyDescent="0.2">
      <c r="A8" s="179" t="s">
        <v>155</v>
      </c>
      <c r="B8" s="179"/>
      <c r="C8" s="179"/>
      <c r="D8" s="179"/>
      <c r="E8" s="179"/>
      <c r="F8" s="179"/>
    </row>
    <row r="9" spans="1:6" ht="36" customHeight="1" x14ac:dyDescent="0.2">
      <c r="A9" s="187" t="s">
        <v>156</v>
      </c>
      <c r="B9" s="188"/>
      <c r="C9" s="188"/>
      <c r="D9" s="188"/>
      <c r="E9" s="188"/>
      <c r="F9" s="188"/>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t="s">
        <v>200</v>
      </c>
      <c r="B12" s="164" t="s">
        <v>201</v>
      </c>
      <c r="C12" s="165" t="s">
        <v>96</v>
      </c>
      <c r="D12" s="164" t="s">
        <v>202</v>
      </c>
      <c r="E12" s="166" t="s">
        <v>91</v>
      </c>
      <c r="F12" s="167"/>
    </row>
    <row r="13" spans="1:6" s="87" customFormat="1" ht="38.25" x14ac:dyDescent="0.2">
      <c r="A13" s="157" t="s">
        <v>203</v>
      </c>
      <c r="B13" s="164" t="s">
        <v>204</v>
      </c>
      <c r="C13" s="165" t="s">
        <v>96</v>
      </c>
      <c r="D13" s="164" t="s">
        <v>205</v>
      </c>
      <c r="E13" s="166" t="s">
        <v>91</v>
      </c>
      <c r="F13" s="167"/>
    </row>
    <row r="14" spans="1:6" s="87" customFormat="1" ht="25.5" x14ac:dyDescent="0.2">
      <c r="A14" s="157" t="s">
        <v>210</v>
      </c>
      <c r="B14" s="164" t="s">
        <v>211</v>
      </c>
      <c r="C14" s="165" t="s">
        <v>97</v>
      </c>
      <c r="D14" s="164" t="s">
        <v>212</v>
      </c>
      <c r="E14" s="166" t="s">
        <v>91</v>
      </c>
      <c r="F14" s="167"/>
    </row>
    <row r="15" spans="1:6" s="87" customFormat="1" ht="25.5" x14ac:dyDescent="0.2">
      <c r="A15" s="157" t="s">
        <v>213</v>
      </c>
      <c r="B15" s="164" t="s">
        <v>214</v>
      </c>
      <c r="C15" s="165" t="s">
        <v>97</v>
      </c>
      <c r="D15" s="164" t="s">
        <v>215</v>
      </c>
      <c r="E15" s="166" t="s">
        <v>91</v>
      </c>
      <c r="F15" s="167"/>
    </row>
    <row r="16" spans="1:6" s="87" customFormat="1" x14ac:dyDescent="0.2">
      <c r="A16" s="157" t="s">
        <v>216</v>
      </c>
      <c r="B16" s="164" t="s">
        <v>217</v>
      </c>
      <c r="C16" s="165" t="s">
        <v>97</v>
      </c>
      <c r="D16" s="164" t="s">
        <v>218</v>
      </c>
      <c r="E16" s="166" t="s">
        <v>91</v>
      </c>
      <c r="F16" s="167"/>
    </row>
    <row r="17" spans="1:7" s="87" customFormat="1" ht="25.5" x14ac:dyDescent="0.2">
      <c r="A17" s="157" t="s">
        <v>219</v>
      </c>
      <c r="B17" s="164" t="s">
        <v>220</v>
      </c>
      <c r="C17" s="165" t="s">
        <v>97</v>
      </c>
      <c r="D17" s="164" t="s">
        <v>221</v>
      </c>
      <c r="E17" s="166" t="s">
        <v>91</v>
      </c>
      <c r="F17" s="167"/>
    </row>
    <row r="18" spans="1:7" s="87" customFormat="1" ht="25.5" x14ac:dyDescent="0.2">
      <c r="A18" s="157" t="s">
        <v>222</v>
      </c>
      <c r="B18" s="164" t="s">
        <v>223</v>
      </c>
      <c r="C18" s="165" t="s">
        <v>97</v>
      </c>
      <c r="D18" s="164" t="s">
        <v>224</v>
      </c>
      <c r="E18" s="166" t="s">
        <v>91</v>
      </c>
      <c r="F18" s="167"/>
    </row>
    <row r="19" spans="1:7" s="87" customFormat="1" ht="25.5" x14ac:dyDescent="0.2">
      <c r="A19" s="157" t="s">
        <v>225</v>
      </c>
      <c r="B19" s="164" t="s">
        <v>226</v>
      </c>
      <c r="C19" s="165" t="s">
        <v>97</v>
      </c>
      <c r="D19" s="164" t="s">
        <v>227</v>
      </c>
      <c r="E19" s="166" t="s">
        <v>91</v>
      </c>
      <c r="F19" s="167"/>
    </row>
    <row r="20" spans="1:7" s="87" customFormat="1" x14ac:dyDescent="0.2">
      <c r="A20" s="157" t="s">
        <v>228</v>
      </c>
      <c r="B20" s="164" t="s">
        <v>229</v>
      </c>
      <c r="C20" s="165" t="s">
        <v>96</v>
      </c>
      <c r="D20" s="164" t="s">
        <v>230</v>
      </c>
      <c r="E20" s="166" t="s">
        <v>91</v>
      </c>
      <c r="F20" s="167"/>
    </row>
    <row r="21" spans="1:7" s="87" customFormat="1" ht="25.5" x14ac:dyDescent="0.2">
      <c r="A21" s="157" t="s">
        <v>228</v>
      </c>
      <c r="B21" s="164" t="s">
        <v>231</v>
      </c>
      <c r="C21" s="165" t="s">
        <v>97</v>
      </c>
      <c r="D21" s="164" t="s">
        <v>232</v>
      </c>
      <c r="E21" s="166" t="s">
        <v>91</v>
      </c>
      <c r="F21" s="167"/>
    </row>
    <row r="22" spans="1:7" s="87" customFormat="1" ht="25.5" x14ac:dyDescent="0.2">
      <c r="A22" s="157" t="s">
        <v>233</v>
      </c>
      <c r="B22" s="164" t="s">
        <v>234</v>
      </c>
      <c r="C22" s="165" t="s">
        <v>97</v>
      </c>
      <c r="D22" s="164" t="s">
        <v>235</v>
      </c>
      <c r="E22" s="166" t="s">
        <v>91</v>
      </c>
      <c r="F22" s="167"/>
    </row>
    <row r="23" spans="1:7" s="87" customFormat="1" x14ac:dyDescent="0.2">
      <c r="A23" s="157" t="s">
        <v>236</v>
      </c>
      <c r="B23" s="164" t="s">
        <v>237</v>
      </c>
      <c r="C23" s="165" t="s">
        <v>96</v>
      </c>
      <c r="D23" s="164" t="s">
        <v>238</v>
      </c>
      <c r="E23" s="166" t="s">
        <v>91</v>
      </c>
      <c r="F23" s="167"/>
    </row>
    <row r="24" spans="1:7" s="87" customFormat="1" ht="25.5" x14ac:dyDescent="0.2">
      <c r="A24" s="157" t="s">
        <v>239</v>
      </c>
      <c r="B24" s="164" t="s">
        <v>240</v>
      </c>
      <c r="C24" s="165" t="s">
        <v>96</v>
      </c>
      <c r="D24" s="164" t="s">
        <v>241</v>
      </c>
      <c r="E24" s="166" t="s">
        <v>92</v>
      </c>
      <c r="F24" s="167"/>
    </row>
    <row r="25" spans="1:7" s="87" customFormat="1" ht="25.5" x14ac:dyDescent="0.2">
      <c r="A25" s="157" t="s">
        <v>242</v>
      </c>
      <c r="B25" s="164" t="s">
        <v>243</v>
      </c>
      <c r="C25" s="165" t="s">
        <v>97</v>
      </c>
      <c r="D25" s="164" t="s">
        <v>244</v>
      </c>
      <c r="E25" s="166" t="s">
        <v>91</v>
      </c>
      <c r="F25" s="167"/>
    </row>
    <row r="26" spans="1:7" s="87" customFormat="1" ht="25.5" x14ac:dyDescent="0.2">
      <c r="A26" s="157" t="s">
        <v>245</v>
      </c>
      <c r="B26" s="164" t="s">
        <v>246</v>
      </c>
      <c r="C26" s="165" t="s">
        <v>97</v>
      </c>
      <c r="D26" s="164" t="s">
        <v>247</v>
      </c>
      <c r="E26" s="166" t="s">
        <v>91</v>
      </c>
      <c r="F26" s="167"/>
    </row>
    <row r="27" spans="1:7" s="87" customFormat="1" x14ac:dyDescent="0.2">
      <c r="A27" s="157"/>
      <c r="B27" s="164"/>
      <c r="C27" s="165"/>
      <c r="D27" s="164"/>
      <c r="E27" s="166"/>
      <c r="F27" s="167"/>
    </row>
    <row r="28" spans="1:7" s="87" customFormat="1" x14ac:dyDescent="0.2">
      <c r="A28" s="157"/>
      <c r="B28" s="164"/>
      <c r="C28" s="165"/>
      <c r="D28" s="164"/>
      <c r="E28" s="166"/>
      <c r="F28" s="167"/>
    </row>
    <row r="29" spans="1:7" s="87" customFormat="1" x14ac:dyDescent="0.2">
      <c r="A29" s="157"/>
      <c r="B29" s="164"/>
      <c r="C29" s="165"/>
      <c r="D29" s="164"/>
      <c r="E29" s="166"/>
      <c r="F29" s="167"/>
    </row>
    <row r="30" spans="1:7" s="87" customFormat="1" hidden="1" x14ac:dyDescent="0.2">
      <c r="A30" s="133"/>
      <c r="B30" s="138"/>
      <c r="C30" s="140"/>
      <c r="D30" s="138"/>
      <c r="E30" s="141"/>
      <c r="F30" s="139"/>
    </row>
    <row r="31" spans="1:7" ht="34.5" customHeight="1" x14ac:dyDescent="0.2">
      <c r="A31" s="152" t="s">
        <v>162</v>
      </c>
      <c r="B31" s="153" t="s">
        <v>163</v>
      </c>
      <c r="C31" s="154">
        <f>C32+C33</f>
        <v>15</v>
      </c>
      <c r="D31" s="155" t="str">
        <f>IF(SUBTOTAL(3,C11:C30)=SUBTOTAL(103,C11:C30),'Summary and sign-off'!$A$48,'Summary and sign-off'!$A$49)</f>
        <v>Check - there are no hidden rows with data</v>
      </c>
      <c r="E31" s="176" t="str">
        <f>IF('Summary and sign-off'!F60='Summary and sign-off'!F54,'Summary and sign-off'!A52,'Summary and sign-off'!A50)</f>
        <v>Check - each entry provides sufficient information</v>
      </c>
      <c r="F31" s="176"/>
      <c r="G31" s="87"/>
    </row>
    <row r="32" spans="1:7" ht="25.5" customHeight="1" x14ac:dyDescent="0.25">
      <c r="A32" s="89"/>
      <c r="B32" s="90" t="s">
        <v>96</v>
      </c>
      <c r="C32" s="91">
        <f>COUNTIF(C11:C30,'Summary and sign-off'!A45)</f>
        <v>5</v>
      </c>
      <c r="D32" s="17"/>
      <c r="E32" s="18"/>
      <c r="F32" s="19"/>
    </row>
    <row r="33" spans="1:6" ht="25.5" customHeight="1" x14ac:dyDescent="0.25">
      <c r="A33" s="89"/>
      <c r="B33" s="90" t="s">
        <v>97</v>
      </c>
      <c r="C33" s="91">
        <f>COUNTIF(C11:C30,'Summary and sign-off'!A46)</f>
        <v>10</v>
      </c>
      <c r="D33" s="17"/>
      <c r="E33" s="18"/>
      <c r="F33" s="19"/>
    </row>
    <row r="34" spans="1:6" x14ac:dyDescent="0.2">
      <c r="A34" s="20"/>
      <c r="B34" s="21"/>
      <c r="C34" s="20"/>
      <c r="D34" s="22"/>
      <c r="E34" s="22"/>
      <c r="F34" s="20"/>
    </row>
    <row r="35" spans="1:6" x14ac:dyDescent="0.2">
      <c r="A35" s="21" t="s">
        <v>152</v>
      </c>
      <c r="B35" s="21"/>
      <c r="C35" s="21"/>
      <c r="D35" s="21"/>
      <c r="E35" s="21"/>
      <c r="F35" s="21"/>
    </row>
    <row r="36" spans="1:6" ht="12.6" customHeight="1" x14ac:dyDescent="0.2">
      <c r="A36" s="23" t="s">
        <v>131</v>
      </c>
      <c r="B36" s="20"/>
      <c r="C36" s="20"/>
      <c r="D36" s="20"/>
      <c r="E36" s="20"/>
      <c r="F36" s="24"/>
    </row>
    <row r="37" spans="1:6" x14ac:dyDescent="0.2">
      <c r="A37" s="23" t="s">
        <v>79</v>
      </c>
      <c r="B37" s="25"/>
      <c r="C37" s="26"/>
      <c r="D37" s="26"/>
      <c r="E37" s="26"/>
      <c r="F37" s="27"/>
    </row>
    <row r="38" spans="1:6" x14ac:dyDescent="0.2">
      <c r="A38" s="23" t="s">
        <v>164</v>
      </c>
      <c r="B38" s="28"/>
      <c r="C38" s="28"/>
      <c r="D38" s="28"/>
      <c r="E38" s="28"/>
      <c r="F38" s="28"/>
    </row>
    <row r="39" spans="1:6" ht="12.75" customHeight="1" x14ac:dyDescent="0.2">
      <c r="A39" s="23" t="s">
        <v>165</v>
      </c>
      <c r="B39" s="20"/>
      <c r="C39" s="20"/>
      <c r="D39" s="20"/>
      <c r="E39" s="20"/>
      <c r="F39" s="20"/>
    </row>
    <row r="40" spans="1:6" ht="12.95" customHeight="1" x14ac:dyDescent="0.2">
      <c r="A40" s="29" t="s">
        <v>166</v>
      </c>
      <c r="B40" s="30"/>
      <c r="C40" s="30"/>
      <c r="D40" s="30"/>
      <c r="E40" s="30"/>
      <c r="F40" s="30"/>
    </row>
    <row r="41" spans="1:6" x14ac:dyDescent="0.2">
      <c r="A41" s="31" t="s">
        <v>167</v>
      </c>
      <c r="B41" s="32"/>
      <c r="C41" s="27"/>
      <c r="D41" s="27"/>
      <c r="E41" s="27"/>
      <c r="F41" s="27"/>
    </row>
    <row r="42" spans="1:6" ht="12.75" customHeight="1" x14ac:dyDescent="0.2">
      <c r="A42" s="31" t="s">
        <v>146</v>
      </c>
      <c r="B42" s="23"/>
      <c r="C42" s="33"/>
      <c r="D42" s="33"/>
      <c r="E42" s="33"/>
      <c r="F42" s="33"/>
    </row>
    <row r="43" spans="1:6" ht="12.75" customHeight="1" x14ac:dyDescent="0.2">
      <c r="A43" s="23"/>
      <c r="B43" s="23"/>
      <c r="C43" s="33"/>
      <c r="D43" s="33"/>
      <c r="E43" s="33"/>
      <c r="F43" s="33"/>
    </row>
    <row r="44" spans="1:6" ht="12.75" hidden="1" customHeight="1" x14ac:dyDescent="0.2">
      <c r="A44" s="23"/>
      <c r="B44" s="23"/>
      <c r="C44" s="33"/>
      <c r="D44" s="33"/>
      <c r="E44" s="33"/>
      <c r="F44" s="33"/>
    </row>
    <row r="47" spans="1:6" hidden="1" x14ac:dyDescent="0.2">
      <c r="A47" s="21"/>
      <c r="B47" s="21"/>
      <c r="C47" s="21"/>
      <c r="D47" s="21"/>
      <c r="E47" s="21"/>
      <c r="F47" s="21"/>
    </row>
    <row r="48" spans="1:6" hidden="1" x14ac:dyDescent="0.2">
      <c r="A48" s="21"/>
      <c r="B48" s="21"/>
      <c r="C48" s="21"/>
      <c r="D48" s="21"/>
      <c r="E48" s="21"/>
      <c r="F48" s="21"/>
    </row>
    <row r="49" spans="1:6" hidden="1" x14ac:dyDescent="0.2">
      <c r="A49" s="21"/>
      <c r="B49" s="21"/>
      <c r="C49" s="21"/>
      <c r="D49" s="21"/>
      <c r="E49" s="21"/>
      <c r="F49" s="21"/>
    </row>
    <row r="50" spans="1:6" hidden="1" x14ac:dyDescent="0.2">
      <c r="A50" s="21"/>
      <c r="B50" s="21"/>
      <c r="C50" s="21"/>
      <c r="D50" s="21"/>
      <c r="E50" s="21"/>
      <c r="F50" s="21"/>
    </row>
    <row r="51" spans="1:6" hidden="1" x14ac:dyDescent="0.2">
      <c r="A51" s="21"/>
      <c r="B51" s="21"/>
      <c r="C51" s="21"/>
      <c r="D51" s="21"/>
      <c r="E51" s="21"/>
      <c r="F51" s="21"/>
    </row>
  </sheetData>
  <sheetProtection sheet="1" formatCells="0" insertRows="0" deleteRows="0"/>
  <dataConsolidate/>
  <mergeCells count="10">
    <mergeCell ref="E31:F31"/>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0"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A24 A25:A28 A29"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&amp;C&amp;"Verdana"&amp;8&amp;K000000[UNCLASSIFIED]&amp;1#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C11:C30</xm:sqref>
        </x14:dataValidation>
        <x14:dataValidation type="list" errorStyle="information" operator="greaterThan" allowBlank="1" showInputMessage="1" prompt="Provide specific $ value if possible" xr:uid="{00000000-0002-0000-0500-000003000000}">
          <x14:formula1>
            <xm:f>'Summary and sign-off'!$A$39:$A$44</xm:f>
          </x14:formula1>
          <xm:sqref>E11:E30</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Brian Bond</cp:lastModifiedBy>
  <cp:revision/>
  <dcterms:created xsi:type="dcterms:W3CDTF">2010-10-17T20:59:02Z</dcterms:created>
  <dcterms:modified xsi:type="dcterms:W3CDTF">2022-08-03T00:10:24Z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a4f106f2-aad1-42d5-aa61-96837420719b_Enabled">
    <vt:lpwstr>true</vt:lpwstr>
  </property>
  <property fmtid="{D5CDD505-2E9C-101B-9397-08002B2CF9AE}" pid="12" name="MSIP_Label_a4f106f2-aad1-42d5-aa61-96837420719b_SetDate">
    <vt:lpwstr>2022-08-03T00:09:36Z</vt:lpwstr>
  </property>
  <property fmtid="{D5CDD505-2E9C-101B-9397-08002B2CF9AE}" pid="13" name="MSIP_Label_a4f106f2-aad1-42d5-aa61-96837420719b_Method">
    <vt:lpwstr>Privileged</vt:lpwstr>
  </property>
  <property fmtid="{D5CDD505-2E9C-101B-9397-08002B2CF9AE}" pid="14" name="MSIP_Label_a4f106f2-aad1-42d5-aa61-96837420719b_Name">
    <vt:lpwstr>a4f106f2-aad1-42d5-aa61-96837420719b</vt:lpwstr>
  </property>
  <property fmtid="{D5CDD505-2E9C-101B-9397-08002B2CF9AE}" pid="15" name="MSIP_Label_a4f106f2-aad1-42d5-aa61-96837420719b_SiteId">
    <vt:lpwstr>fb39e3e9-23a9-404e-93a2-b42a87d94f35</vt:lpwstr>
  </property>
  <property fmtid="{D5CDD505-2E9C-101B-9397-08002B2CF9AE}" pid="16" name="MSIP_Label_a4f106f2-aad1-42d5-aa61-96837420719b_ActionId">
    <vt:lpwstr>1d238e2d-490c-4063-8d44-765bff5adbe7</vt:lpwstr>
  </property>
  <property fmtid="{D5CDD505-2E9C-101B-9397-08002B2CF9AE}" pid="17" name="MSIP_Label_a4f106f2-aad1-42d5-aa61-96837420719b_ContentBits">
    <vt:lpwstr>1</vt:lpwstr>
  </property>
</Properties>
</file>